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D:\3】评奖评优\2019年9月评奖评优\汇总及公示\"/>
    </mc:Choice>
  </mc:AlternateContent>
  <xr:revisionPtr revIDLastSave="0" documentId="13_ncr:1_{31BEB6D4-35EC-4D2A-BC5E-3AAE7DC25302}" xr6:coauthVersionLast="45" xr6:coauthVersionMax="45" xr10:uidLastSave="{00000000-0000-0000-0000-000000000000}"/>
  <bookViews>
    <workbookView xWindow="-103" yWindow="-103" windowWidth="18720" windowHeight="11949" xr2:uid="{00000000-000D-0000-FFFF-FFFF00000000}"/>
  </bookViews>
  <sheets>
    <sheet name="业绩汇总表" sheetId="1" r:id="rId1"/>
  </sheets>
  <definedNames>
    <definedName name="_xlnm._FilterDatabase" localSheetId="0" hidden="1">业绩汇总表!$A$1:$AG$404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75" i="1" l="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361" i="1"/>
  <c r="S362" i="1"/>
  <c r="S363" i="1"/>
  <c r="S364" i="1"/>
  <c r="S365" i="1"/>
  <c r="S366" i="1"/>
  <c r="S367" i="1"/>
  <c r="S368" i="1"/>
  <c r="S369" i="1"/>
  <c r="S370" i="1"/>
  <c r="S371" i="1"/>
  <c r="S372" i="1"/>
  <c r="S373" i="1"/>
  <c r="S374" i="1"/>
  <c r="S375" i="1"/>
  <c r="S376" i="1"/>
  <c r="S377"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340" i="1"/>
  <c r="S341" i="1"/>
  <c r="S342" i="1"/>
  <c r="S343" i="1"/>
  <c r="S344" i="1"/>
  <c r="S345" i="1"/>
  <c r="S346" i="1"/>
  <c r="S347" i="1"/>
  <c r="S348" i="1"/>
  <c r="S349" i="1"/>
  <c r="S350" i="1"/>
  <c r="S351" i="1"/>
  <c r="S352" i="1"/>
  <c r="S353" i="1"/>
  <c r="S354" i="1"/>
  <c r="S355" i="1"/>
  <c r="S356" i="1"/>
  <c r="S357" i="1"/>
  <c r="S358" i="1"/>
  <c r="S359"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M92" i="1" l="1"/>
  <c r="N388" i="1" l="1"/>
  <c r="N387" i="1"/>
  <c r="N386" i="1"/>
  <c r="N376" i="1"/>
  <c r="N332" i="1"/>
  <c r="N331" i="1"/>
  <c r="N330" i="1"/>
  <c r="N329" i="1"/>
  <c r="N297" i="1"/>
  <c r="N296" i="1"/>
  <c r="N295" i="1"/>
  <c r="N165" i="1"/>
  <c r="N167" i="1"/>
  <c r="N166" i="1"/>
  <c r="N111" i="1"/>
  <c r="N112" i="1"/>
  <c r="N110" i="1"/>
  <c r="N47" i="1"/>
  <c r="N46" i="1"/>
  <c r="N301" i="1"/>
  <c r="N262" i="1"/>
  <c r="N258" i="1"/>
  <c r="N123" i="1"/>
  <c r="N119" i="1"/>
  <c r="N384" i="1"/>
  <c r="N369" i="1"/>
  <c r="N368" i="1"/>
  <c r="N367" i="1"/>
  <c r="N366" i="1"/>
  <c r="N365" i="1"/>
  <c r="N340" i="1"/>
  <c r="N341" i="1"/>
  <c r="N342" i="1"/>
  <c r="N339" i="1"/>
  <c r="N283" i="1"/>
  <c r="N284" i="1"/>
  <c r="N285" i="1"/>
  <c r="N286" i="1"/>
  <c r="N282" i="1"/>
  <c r="N221" i="1"/>
  <c r="N222" i="1"/>
  <c r="N223" i="1"/>
  <c r="N224" i="1"/>
  <c r="N225" i="1"/>
  <c r="N226" i="1"/>
  <c r="N227" i="1"/>
  <c r="N228" i="1"/>
  <c r="N229" i="1"/>
  <c r="N230" i="1"/>
  <c r="N220" i="1"/>
  <c r="N148" i="1"/>
  <c r="N151" i="1"/>
  <c r="N152" i="1"/>
  <c r="N147" i="1"/>
  <c r="N149" i="1"/>
  <c r="N150" i="1"/>
  <c r="N92" i="1"/>
  <c r="N93" i="1"/>
  <c r="N94" i="1"/>
  <c r="N95" i="1"/>
  <c r="N91" i="1"/>
  <c r="N34" i="1"/>
  <c r="N35" i="1"/>
  <c r="N36" i="1"/>
  <c r="N37" i="1"/>
  <c r="N38" i="1"/>
  <c r="N39" i="1"/>
  <c r="N33" i="1"/>
  <c r="N352" i="1"/>
  <c r="N379" i="1"/>
  <c r="N380" i="1"/>
  <c r="N378" i="1"/>
  <c r="N361" i="1"/>
  <c r="N362" i="1"/>
  <c r="N363" i="1"/>
  <c r="N364" i="1"/>
  <c r="N360" i="1"/>
  <c r="N343" i="1"/>
  <c r="N347" i="1"/>
  <c r="N346" i="1"/>
  <c r="N345" i="1"/>
  <c r="N344" i="1"/>
  <c r="N268" i="1"/>
  <c r="N269" i="1"/>
  <c r="N270" i="1"/>
  <c r="N271" i="1"/>
  <c r="N272" i="1"/>
  <c r="N267" i="1"/>
  <c r="N185" i="1"/>
  <c r="N186" i="1"/>
  <c r="N187" i="1"/>
  <c r="N188" i="1"/>
  <c r="N189" i="1"/>
  <c r="N190" i="1"/>
  <c r="N184" i="1"/>
  <c r="N130" i="1"/>
  <c r="N132" i="1"/>
  <c r="N128" i="1"/>
  <c r="N131" i="1"/>
  <c r="N138" i="1"/>
  <c r="N133" i="1"/>
  <c r="N129" i="1"/>
  <c r="N75" i="1"/>
  <c r="N76" i="1"/>
  <c r="N77" i="1"/>
  <c r="N78" i="1"/>
  <c r="N79" i="1"/>
  <c r="N74" i="1"/>
  <c r="N3" i="1"/>
  <c r="N4" i="1"/>
  <c r="N5" i="1"/>
  <c r="N6" i="1"/>
  <c r="N7" i="1"/>
  <c r="N8" i="1"/>
  <c r="N9" i="1"/>
  <c r="N10" i="1"/>
  <c r="N11" i="1"/>
  <c r="N12" i="1"/>
  <c r="N13" i="1"/>
  <c r="N14" i="1"/>
  <c r="N15" i="1"/>
  <c r="N16" i="1"/>
  <c r="N17" i="1"/>
  <c r="N18" i="1"/>
  <c r="N2" i="1"/>
  <c r="M129" i="1"/>
  <c r="I401" i="1" l="1"/>
  <c r="I402" i="1"/>
  <c r="I398" i="1"/>
  <c r="I400" i="1"/>
  <c r="I396" i="1"/>
  <c r="I399" i="1"/>
  <c r="I397" i="1"/>
  <c r="I403" i="1"/>
  <c r="N395" i="1"/>
  <c r="I395" i="1"/>
  <c r="I404" i="1"/>
  <c r="I394" i="1"/>
  <c r="I393" i="1"/>
  <c r="I392" i="1"/>
  <c r="U391" i="1"/>
  <c r="U389" i="1"/>
  <c r="U390" i="1"/>
  <c r="U385" i="1"/>
  <c r="U381" i="1"/>
  <c r="U383" i="1"/>
  <c r="U382" i="1"/>
  <c r="S378" i="1"/>
  <c r="I377" i="1"/>
  <c r="I375" i="1"/>
  <c r="I374" i="1"/>
  <c r="I373" i="1"/>
  <c r="I372" i="1"/>
  <c r="I371" i="1"/>
  <c r="I370" i="1"/>
  <c r="S360" i="1"/>
  <c r="I356" i="1"/>
  <c r="I355" i="1"/>
  <c r="I358" i="1"/>
  <c r="I353" i="1"/>
  <c r="I357" i="1"/>
  <c r="I354" i="1"/>
  <c r="I359" i="1"/>
  <c r="I352" i="1"/>
  <c r="I351" i="1"/>
  <c r="I350" i="1"/>
  <c r="U348" i="1"/>
  <c r="U345" i="1"/>
  <c r="U346" i="1"/>
  <c r="U349" i="1"/>
  <c r="U347" i="1"/>
  <c r="U343" i="1"/>
  <c r="U344" i="1"/>
  <c r="U342" i="1"/>
  <c r="U341" i="1"/>
  <c r="U340" i="1"/>
  <c r="S339" i="1"/>
  <c r="U339" i="1" s="1"/>
  <c r="U338" i="1"/>
  <c r="U337" i="1"/>
  <c r="U336" i="1"/>
  <c r="U335" i="1"/>
  <c r="U334" i="1"/>
  <c r="U333" i="1"/>
  <c r="U332" i="1"/>
  <c r="U331" i="1"/>
  <c r="U330" i="1"/>
  <c r="U329" i="1"/>
  <c r="I328" i="1"/>
  <c r="I327" i="1"/>
  <c r="I326" i="1"/>
  <c r="I325" i="1"/>
  <c r="I324" i="1"/>
  <c r="I323" i="1"/>
  <c r="I322" i="1"/>
  <c r="I321" i="1"/>
  <c r="I320" i="1"/>
  <c r="I319" i="1"/>
  <c r="I318" i="1"/>
  <c r="I317" i="1"/>
  <c r="I316" i="1"/>
  <c r="I315" i="1"/>
  <c r="I314" i="1"/>
  <c r="I313" i="1"/>
  <c r="I312" i="1"/>
  <c r="I311" i="1"/>
  <c r="I310" i="1"/>
  <c r="I309" i="1"/>
  <c r="I308" i="1"/>
  <c r="I307" i="1"/>
  <c r="S306" i="1"/>
  <c r="I306" i="1"/>
  <c r="I305" i="1"/>
  <c r="I304" i="1"/>
  <c r="I303" i="1"/>
  <c r="I302" i="1"/>
  <c r="I301" i="1"/>
  <c r="I300" i="1"/>
  <c r="I299" i="1"/>
  <c r="I298" i="1"/>
  <c r="U297" i="1"/>
  <c r="I294" i="1"/>
  <c r="I293" i="1"/>
  <c r="I292" i="1"/>
  <c r="I291" i="1"/>
  <c r="I290" i="1"/>
  <c r="I289" i="1"/>
  <c r="I288" i="1"/>
  <c r="U287" i="1"/>
  <c r="U286" i="1"/>
  <c r="U285" i="1"/>
  <c r="U284" i="1"/>
  <c r="U283" i="1"/>
  <c r="U282" i="1"/>
  <c r="I281" i="1"/>
  <c r="U281" i="1" s="1"/>
  <c r="I280" i="1"/>
  <c r="U280" i="1" s="1"/>
  <c r="I279" i="1"/>
  <c r="U278" i="1"/>
  <c r="M271" i="1"/>
  <c r="M270" i="1"/>
  <c r="M269" i="1"/>
  <c r="S267" i="1"/>
  <c r="M267" i="1"/>
  <c r="I266" i="1"/>
  <c r="I265" i="1"/>
  <c r="I264" i="1"/>
  <c r="I263" i="1"/>
  <c r="M262" i="1"/>
  <c r="I262" i="1"/>
  <c r="I261" i="1"/>
  <c r="I260" i="1"/>
  <c r="I259" i="1"/>
  <c r="I258" i="1"/>
  <c r="I257" i="1"/>
  <c r="I256" i="1"/>
  <c r="I255" i="1"/>
  <c r="I254" i="1"/>
  <c r="I253" i="1"/>
  <c r="I252" i="1"/>
  <c r="I251" i="1"/>
  <c r="I250" i="1"/>
  <c r="I249" i="1"/>
  <c r="I248" i="1"/>
  <c r="I247" i="1"/>
  <c r="I246" i="1"/>
  <c r="M245" i="1"/>
  <c r="N245" i="1" s="1"/>
  <c r="I245" i="1"/>
  <c r="U244" i="1"/>
  <c r="U243" i="1"/>
  <c r="U242" i="1"/>
  <c r="U241" i="1"/>
  <c r="U240" i="1"/>
  <c r="U239" i="1"/>
  <c r="U238" i="1"/>
  <c r="U237" i="1"/>
  <c r="U236" i="1"/>
  <c r="U235" i="1"/>
  <c r="U234" i="1"/>
  <c r="U233" i="1"/>
  <c r="U232" i="1"/>
  <c r="U231" i="1"/>
  <c r="U230" i="1"/>
  <c r="M229" i="1"/>
  <c r="M228" i="1"/>
  <c r="M227" i="1"/>
  <c r="M226" i="1"/>
  <c r="M224" i="1"/>
  <c r="M223" i="1"/>
  <c r="M222" i="1"/>
  <c r="M221" i="1"/>
  <c r="M220" i="1"/>
  <c r="I219" i="1"/>
  <c r="I218" i="1"/>
  <c r="I217" i="1"/>
  <c r="I216" i="1"/>
  <c r="I215" i="1"/>
  <c r="I214" i="1"/>
  <c r="I213" i="1"/>
  <c r="I212" i="1"/>
  <c r="I211" i="1"/>
  <c r="I210" i="1"/>
  <c r="I209" i="1"/>
  <c r="U208" i="1"/>
  <c r="U207" i="1"/>
  <c r="U206" i="1"/>
  <c r="U205" i="1"/>
  <c r="U204" i="1"/>
  <c r="U203" i="1"/>
  <c r="U202" i="1"/>
  <c r="U201" i="1"/>
  <c r="U200" i="1"/>
  <c r="U199" i="1"/>
  <c r="U198" i="1"/>
  <c r="U197" i="1"/>
  <c r="U196" i="1"/>
  <c r="U195" i="1"/>
  <c r="U194" i="1"/>
  <c r="U193" i="1"/>
  <c r="U192" i="1"/>
  <c r="U191" i="1"/>
  <c r="M189" i="1"/>
  <c r="M188" i="1"/>
  <c r="M187" i="1"/>
  <c r="M186" i="1"/>
  <c r="M185" i="1"/>
  <c r="S184" i="1"/>
  <c r="M184" i="1"/>
  <c r="I176" i="1"/>
  <c r="I177" i="1"/>
  <c r="I174" i="1"/>
  <c r="I181" i="1"/>
  <c r="I178" i="1"/>
  <c r="I180" i="1"/>
  <c r="I183" i="1"/>
  <c r="I182" i="1"/>
  <c r="I179" i="1"/>
  <c r="I175" i="1"/>
  <c r="U173" i="1"/>
  <c r="U168" i="1"/>
  <c r="U171" i="1"/>
  <c r="U172" i="1"/>
  <c r="U170" i="1"/>
  <c r="U169" i="1"/>
  <c r="I160" i="1"/>
  <c r="I164" i="1"/>
  <c r="I163" i="1"/>
  <c r="I157" i="1"/>
  <c r="I158" i="1"/>
  <c r="I155" i="1"/>
  <c r="I159" i="1"/>
  <c r="I161" i="1"/>
  <c r="I156" i="1"/>
  <c r="I162" i="1"/>
  <c r="U153" i="1"/>
  <c r="U154" i="1"/>
  <c r="I146" i="1"/>
  <c r="I143" i="1"/>
  <c r="I145" i="1"/>
  <c r="I142" i="1"/>
  <c r="I144" i="1"/>
  <c r="U139" i="1"/>
  <c r="U136" i="1"/>
  <c r="S128" i="1"/>
  <c r="U134" i="1"/>
  <c r="U137" i="1"/>
  <c r="U135" i="1"/>
  <c r="U141" i="1"/>
  <c r="U140" i="1"/>
  <c r="I123" i="1"/>
  <c r="I127" i="1"/>
  <c r="I126" i="1"/>
  <c r="I125" i="1"/>
  <c r="I124" i="1"/>
  <c r="I119" i="1"/>
  <c r="I122" i="1"/>
  <c r="I121" i="1"/>
  <c r="I120" i="1"/>
  <c r="U118" i="1"/>
  <c r="U117" i="1"/>
  <c r="U116" i="1"/>
  <c r="U115" i="1"/>
  <c r="U114" i="1"/>
  <c r="U113" i="1"/>
  <c r="M111" i="1"/>
  <c r="M110" i="1"/>
  <c r="I109" i="1"/>
  <c r="I108" i="1"/>
  <c r="I107" i="1"/>
  <c r="I106" i="1"/>
  <c r="I105" i="1"/>
  <c r="I104" i="1"/>
  <c r="I103" i="1"/>
  <c r="I102" i="1"/>
  <c r="I101" i="1"/>
  <c r="I100" i="1"/>
  <c r="I99" i="1"/>
  <c r="U98" i="1"/>
  <c r="U97" i="1"/>
  <c r="U96" i="1"/>
  <c r="M95" i="1"/>
  <c r="M94" i="1"/>
  <c r="M93" i="1"/>
  <c r="M91" i="1"/>
  <c r="I90" i="1"/>
  <c r="I89" i="1"/>
  <c r="I88" i="1"/>
  <c r="I87" i="1"/>
  <c r="U86" i="1"/>
  <c r="U85" i="1"/>
  <c r="U84" i="1"/>
  <c r="U83" i="1"/>
  <c r="U82" i="1"/>
  <c r="U81" i="1"/>
  <c r="U80" i="1"/>
  <c r="M79" i="1"/>
  <c r="M78" i="1"/>
  <c r="M77" i="1"/>
  <c r="M76" i="1"/>
  <c r="M75" i="1"/>
  <c r="S74" i="1"/>
  <c r="M74" i="1"/>
  <c r="I73" i="1"/>
  <c r="I72" i="1"/>
  <c r="I71" i="1"/>
  <c r="I70" i="1"/>
  <c r="I69" i="1"/>
  <c r="I68" i="1"/>
  <c r="I67" i="1"/>
  <c r="I66" i="1"/>
  <c r="I65" i="1"/>
  <c r="I64" i="1"/>
  <c r="I63" i="1"/>
  <c r="I62" i="1"/>
  <c r="I61" i="1"/>
  <c r="I60" i="1"/>
  <c r="I59" i="1"/>
  <c r="I58" i="1"/>
  <c r="I57" i="1"/>
  <c r="I56" i="1"/>
  <c r="I55" i="1"/>
  <c r="I54" i="1"/>
  <c r="I53" i="1"/>
  <c r="I52" i="1"/>
  <c r="U51" i="1"/>
  <c r="U50" i="1"/>
  <c r="U49" i="1"/>
  <c r="U48" i="1"/>
  <c r="U47" i="1"/>
  <c r="U46" i="1"/>
  <c r="U45" i="1"/>
  <c r="U44" i="1"/>
  <c r="U43" i="1"/>
  <c r="U42" i="1"/>
  <c r="U41" i="1"/>
  <c r="U40" i="1"/>
  <c r="U39" i="1"/>
  <c r="U38" i="1"/>
  <c r="U37" i="1"/>
  <c r="U36" i="1"/>
  <c r="U35" i="1"/>
  <c r="U34" i="1"/>
  <c r="U33" i="1"/>
  <c r="I32" i="1"/>
  <c r="I31" i="1"/>
  <c r="I30" i="1"/>
  <c r="I29" i="1"/>
  <c r="I28" i="1"/>
  <c r="I27" i="1"/>
  <c r="U26" i="1"/>
  <c r="U25" i="1"/>
  <c r="U24" i="1"/>
  <c r="U23" i="1"/>
  <c r="U22" i="1"/>
  <c r="U21" i="1"/>
  <c r="U20" i="1"/>
  <c r="U19" i="1"/>
  <c r="U18" i="1"/>
  <c r="U17" i="1"/>
  <c r="U16" i="1"/>
  <c r="U15" i="1"/>
  <c r="U14" i="1"/>
  <c r="U13" i="1"/>
  <c r="U12" i="1"/>
  <c r="U11" i="1"/>
  <c r="U10" i="1"/>
  <c r="U9" i="1"/>
  <c r="U8" i="1"/>
  <c r="U7" i="1"/>
  <c r="U6" i="1"/>
  <c r="U5" i="1"/>
  <c r="U4" i="1"/>
  <c r="U3" i="1"/>
  <c r="S2" i="1"/>
  <c r="U119" i="1" l="1"/>
  <c r="U249" i="1"/>
  <c r="U257" i="1"/>
  <c r="U305" i="1"/>
  <c r="U313" i="1"/>
  <c r="U315" i="1"/>
  <c r="U317" i="1"/>
  <c r="U321" i="1"/>
  <c r="U325" i="1"/>
  <c r="U133" i="1"/>
  <c r="U102" i="1"/>
  <c r="U106" i="1"/>
  <c r="U174" i="1"/>
  <c r="U59" i="1"/>
  <c r="U145" i="1"/>
  <c r="U166" i="1"/>
  <c r="U177" i="1"/>
  <c r="U185" i="1"/>
  <c r="U189" i="1"/>
  <c r="U352" i="1"/>
  <c r="U354" i="1"/>
  <c r="U353" i="1"/>
  <c r="U360" i="1"/>
  <c r="U364" i="1"/>
  <c r="U368" i="1"/>
  <c r="U370" i="1"/>
  <c r="U372" i="1"/>
  <c r="U376" i="1"/>
  <c r="U261" i="1"/>
  <c r="U403" i="1"/>
  <c r="U400" i="1"/>
  <c r="U63" i="1"/>
  <c r="U67" i="1"/>
  <c r="U69" i="1"/>
  <c r="U71" i="1"/>
  <c r="U101" i="1"/>
  <c r="U103" i="1"/>
  <c r="U112" i="1"/>
  <c r="U130" i="1"/>
  <c r="U143" i="1"/>
  <c r="U388" i="1"/>
  <c r="U397" i="1"/>
  <c r="U398" i="1"/>
  <c r="U100" i="1"/>
  <c r="U148" i="1"/>
  <c r="U159" i="1"/>
  <c r="U163" i="1"/>
  <c r="U226" i="1"/>
  <c r="U299" i="1"/>
  <c r="U279" i="1"/>
  <c r="U392" i="1"/>
  <c r="U111" i="1"/>
  <c r="U30" i="1"/>
  <c r="U79" i="1"/>
  <c r="U110" i="1"/>
  <c r="U164" i="1"/>
  <c r="U309" i="1"/>
  <c r="U53" i="1"/>
  <c r="U55" i="1"/>
  <c r="U87" i="1"/>
  <c r="U109" i="1"/>
  <c r="U120" i="1"/>
  <c r="U122" i="1"/>
  <c r="U127" i="1"/>
  <c r="U132" i="1"/>
  <c r="U160" i="1"/>
  <c r="U165" i="1"/>
  <c r="U182" i="1"/>
  <c r="U181" i="1"/>
  <c r="U209" i="1"/>
  <c r="U211" i="1"/>
  <c r="U213" i="1"/>
  <c r="U217" i="1"/>
  <c r="U253" i="1"/>
  <c r="U264" i="1"/>
  <c r="U270" i="1"/>
  <c r="U272" i="1"/>
  <c r="U274" i="1"/>
  <c r="U276" i="1"/>
  <c r="U289" i="1"/>
  <c r="U293" i="1"/>
  <c r="U2" i="1"/>
  <c r="U27" i="1"/>
  <c r="U54" i="1"/>
  <c r="U58" i="1"/>
  <c r="U60" i="1"/>
  <c r="U88" i="1"/>
  <c r="U90" i="1"/>
  <c r="U94" i="1"/>
  <c r="U167" i="1"/>
  <c r="U179" i="1"/>
  <c r="U183" i="1"/>
  <c r="U227" i="1"/>
  <c r="U245" i="1"/>
  <c r="U248" i="1"/>
  <c r="U250" i="1"/>
  <c r="U271" i="1"/>
  <c r="U275" i="1"/>
  <c r="U301" i="1"/>
  <c r="U304" i="1"/>
  <c r="U306" i="1"/>
  <c r="U328" i="1"/>
  <c r="U367" i="1"/>
  <c r="U371" i="1"/>
  <c r="U375" i="1"/>
  <c r="U377" i="1"/>
  <c r="U393" i="1"/>
  <c r="U258" i="1"/>
  <c r="U28" i="1"/>
  <c r="U66" i="1"/>
  <c r="U70" i="1"/>
  <c r="U74" i="1"/>
  <c r="U78" i="1"/>
  <c r="U124" i="1"/>
  <c r="U126" i="1"/>
  <c r="U128" i="1"/>
  <c r="U162" i="1"/>
  <c r="U161" i="1"/>
  <c r="U155" i="1"/>
  <c r="U190" i="1"/>
  <c r="U212" i="1"/>
  <c r="U216" i="1"/>
  <c r="U218" i="1"/>
  <c r="U221" i="1"/>
  <c r="U225" i="1"/>
  <c r="U229" i="1"/>
  <c r="U256" i="1"/>
  <c r="U260" i="1"/>
  <c r="U262" i="1"/>
  <c r="U269" i="1"/>
  <c r="U288" i="1"/>
  <c r="U292" i="1"/>
  <c r="U294" i="1"/>
  <c r="U298" i="1"/>
  <c r="U300" i="1"/>
  <c r="U312" i="1"/>
  <c r="U316" i="1"/>
  <c r="U320" i="1"/>
  <c r="U322" i="1"/>
  <c r="U351" i="1"/>
  <c r="U357" i="1"/>
  <c r="U356" i="1"/>
  <c r="U361" i="1"/>
  <c r="U402" i="1"/>
  <c r="U29" i="1"/>
  <c r="U31" i="1"/>
  <c r="U57" i="1"/>
  <c r="U62" i="1"/>
  <c r="U64" i="1"/>
  <c r="U73" i="1"/>
  <c r="U77" i="1"/>
  <c r="U93" i="1"/>
  <c r="U105" i="1"/>
  <c r="U107" i="1"/>
  <c r="U142" i="1"/>
  <c r="U146" i="1"/>
  <c r="U147" i="1"/>
  <c r="U152" i="1"/>
  <c r="U157" i="1"/>
  <c r="U178" i="1"/>
  <c r="U184" i="1"/>
  <c r="U188" i="1"/>
  <c r="U215" i="1"/>
  <c r="U220" i="1"/>
  <c r="U224" i="1"/>
  <c r="U228" i="1"/>
  <c r="U247" i="1"/>
  <c r="U252" i="1"/>
  <c r="U254" i="1"/>
  <c r="U263" i="1"/>
  <c r="U265" i="1"/>
  <c r="U268" i="1"/>
  <c r="U291" i="1"/>
  <c r="U296" i="1"/>
  <c r="U303" i="1"/>
  <c r="U308" i="1"/>
  <c r="U310" i="1"/>
  <c r="U319" i="1"/>
  <c r="U324" i="1"/>
  <c r="U326" i="1"/>
  <c r="U355" i="1"/>
  <c r="U363" i="1"/>
  <c r="U365" i="1"/>
  <c r="U374" i="1"/>
  <c r="U379" i="1"/>
  <c r="U380" i="1"/>
  <c r="U384" i="1"/>
  <c r="U404" i="1"/>
  <c r="U396" i="1"/>
  <c r="U52" i="1"/>
  <c r="U61" i="1"/>
  <c r="U68" i="1"/>
  <c r="U76" i="1"/>
  <c r="U89" i="1"/>
  <c r="U99" i="1"/>
  <c r="U125" i="1"/>
  <c r="U123" i="1"/>
  <c r="U156" i="1"/>
  <c r="U175" i="1"/>
  <c r="U176" i="1"/>
  <c r="U187" i="1"/>
  <c r="U210" i="1"/>
  <c r="U219" i="1"/>
  <c r="U223" i="1"/>
  <c r="U251" i="1"/>
  <c r="U259" i="1"/>
  <c r="U267" i="1"/>
  <c r="U273" i="1"/>
  <c r="U295" i="1"/>
  <c r="U307" i="1"/>
  <c r="U314" i="1"/>
  <c r="U323" i="1"/>
  <c r="U359" i="1"/>
  <c r="U362" i="1"/>
  <c r="U369" i="1"/>
  <c r="U378" i="1"/>
  <c r="U401" i="1"/>
  <c r="U32" i="1"/>
  <c r="U56" i="1"/>
  <c r="U65" i="1"/>
  <c r="U72" i="1"/>
  <c r="U75" i="1"/>
  <c r="U108" i="1"/>
  <c r="U129" i="1"/>
  <c r="U131" i="1"/>
  <c r="U144" i="1"/>
  <c r="U149" i="1"/>
  <c r="U151" i="1"/>
  <c r="U158" i="1"/>
  <c r="U180" i="1"/>
  <c r="U186" i="1"/>
  <c r="U214" i="1"/>
  <c r="U222" i="1"/>
  <c r="U246" i="1"/>
  <c r="U255" i="1"/>
  <c r="U266" i="1"/>
  <c r="U277" i="1"/>
  <c r="U290" i="1"/>
  <c r="U302" i="1"/>
  <c r="U311" i="1"/>
  <c r="U318" i="1"/>
  <c r="U327" i="1"/>
  <c r="U350" i="1"/>
  <c r="U358" i="1"/>
  <c r="U366" i="1"/>
  <c r="U373" i="1"/>
  <c r="U386" i="1"/>
  <c r="U387" i="1"/>
  <c r="U394" i="1"/>
  <c r="U399" i="1"/>
  <c r="U92" i="1"/>
  <c r="U104" i="1"/>
  <c r="U138" i="1"/>
  <c r="U150" i="1"/>
  <c r="U91" i="1"/>
  <c r="U95" i="1"/>
  <c r="U121" i="1"/>
  <c r="U3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潘鹏路</author>
  </authors>
  <commentList>
    <comment ref="K107" authorId="0" shapeId="0" xr:uid="{00000000-0006-0000-0000-000002000000}">
      <text>
        <r>
          <rPr>
            <b/>
            <sz val="9"/>
            <rFont val="宋体"/>
            <family val="3"/>
            <charset val="134"/>
          </rPr>
          <t>潘鹏路:</t>
        </r>
        <r>
          <rPr>
            <sz val="9"/>
            <rFont val="宋体"/>
            <family val="3"/>
            <charset val="134"/>
          </rPr>
          <t xml:space="preserve">
非毕业班Epub 2019 AUG23</t>
        </r>
      </text>
    </comment>
    <comment ref="K138" authorId="0" shapeId="0" xr:uid="{00000000-0006-0000-0000-000003000000}">
      <text>
        <r>
          <rPr>
            <b/>
            <sz val="9"/>
            <rFont val="宋体"/>
            <family val="3"/>
            <charset val="134"/>
          </rPr>
          <t>潘鹏路:</t>
        </r>
        <r>
          <rPr>
            <sz val="9"/>
            <rFont val="宋体"/>
            <family val="3"/>
            <charset val="134"/>
          </rPr>
          <t xml:space="preserve">
AUG 13 2019 在线发表，未正式published</t>
        </r>
      </text>
    </comment>
    <comment ref="K276" authorId="0" shapeId="0" xr:uid="{00000000-0006-0000-0000-000007000000}">
      <text>
        <r>
          <rPr>
            <b/>
            <sz val="9"/>
            <rFont val="宋体"/>
            <family val="3"/>
            <charset val="134"/>
          </rPr>
          <t>潘鹏路:</t>
        </r>
        <r>
          <rPr>
            <sz val="9"/>
            <rFont val="宋体"/>
            <family val="3"/>
            <charset val="134"/>
          </rPr>
          <t xml:space="preserve">
出版年: NOV 2019</t>
        </r>
      </text>
    </comment>
    <comment ref="K346" authorId="0" shapeId="0" xr:uid="{00000000-0006-0000-0000-00000A000000}">
      <text>
        <r>
          <rPr>
            <b/>
            <sz val="9"/>
            <rFont val="宋体"/>
            <family val="3"/>
            <charset val="134"/>
          </rPr>
          <t>潘鹏路:</t>
        </r>
        <r>
          <rPr>
            <sz val="9"/>
            <rFont val="宋体"/>
            <family val="3"/>
            <charset val="134"/>
          </rPr>
          <t xml:space="preserve">
Science of the total environment 这篇：20 DEC 2019才正式发表</t>
        </r>
      </text>
    </comment>
  </commentList>
</comments>
</file>

<file path=xl/sharedStrings.xml><?xml version="1.0" encoding="utf-8"?>
<sst xmlns="http://schemas.openxmlformats.org/spreadsheetml/2006/main" count="3319" uniqueCount="1216">
  <si>
    <t>研究所</t>
  </si>
  <si>
    <t>学号</t>
  </si>
  <si>
    <t>姓名</t>
  </si>
  <si>
    <t>民族</t>
  </si>
  <si>
    <t>学年小结</t>
  </si>
  <si>
    <t>学位课成绩加权分</t>
  </si>
  <si>
    <t>科研算分</t>
  </si>
  <si>
    <t>科研算分加权分</t>
  </si>
  <si>
    <t>德导评价加权分</t>
  </si>
  <si>
    <t>总分</t>
  </si>
  <si>
    <t>昆虫所</t>
  </si>
  <si>
    <t>国家奖学金</t>
  </si>
  <si>
    <t>赵静</t>
  </si>
  <si>
    <t>汉</t>
  </si>
  <si>
    <t>已交</t>
  </si>
  <si>
    <t>是</t>
  </si>
  <si>
    <t>求是学院兼职辅导员</t>
  </si>
  <si>
    <t>优研</t>
  </si>
  <si>
    <t>朱佳晨</t>
  </si>
  <si>
    <t>陈佳妮</t>
  </si>
  <si>
    <t>SCI1(1,IF=4.525)</t>
  </si>
  <si>
    <t>优研、三好</t>
  </si>
  <si>
    <t>叶昕海</t>
  </si>
  <si>
    <t>杨磊</t>
  </si>
  <si>
    <t>SCI1(1,IF=3.921)</t>
  </si>
  <si>
    <t>周翔</t>
  </si>
  <si>
    <t>SCI1(1,IF=3.922)</t>
  </si>
  <si>
    <t xml:space="preserve">
</t>
  </si>
  <si>
    <t>徐乐</t>
  </si>
  <si>
    <t>毛芬</t>
  </si>
  <si>
    <t>SCI1(1,IF=3.470)</t>
  </si>
  <si>
    <t>童浩杰</t>
  </si>
  <si>
    <t>党聪</t>
  </si>
  <si>
    <t>SCI1(1,IF=3.123)</t>
  </si>
  <si>
    <t>陈璇</t>
  </si>
  <si>
    <t>SCI1(1,IF=2.768)</t>
  </si>
  <si>
    <t>昆虫所第二党支部宣传委员</t>
  </si>
  <si>
    <t>胥南</t>
  </si>
  <si>
    <t>周思聪</t>
  </si>
  <si>
    <t>赵现馨</t>
  </si>
  <si>
    <t>周悦南</t>
  </si>
  <si>
    <t>李美珍</t>
  </si>
  <si>
    <t>于小星</t>
  </si>
  <si>
    <t>沈艳</t>
  </si>
  <si>
    <t>优干</t>
  </si>
  <si>
    <t>张厚洪</t>
  </si>
  <si>
    <t>土家族</t>
  </si>
  <si>
    <t>昆虫所研究生第二党支部党支书</t>
  </si>
  <si>
    <t>傅圣杰</t>
  </si>
  <si>
    <t>两学一做党课，学院先锋学子报告</t>
  </si>
  <si>
    <t>张小雅</t>
  </si>
  <si>
    <t>吴肖彤</t>
  </si>
  <si>
    <t>王威</t>
  </si>
  <si>
    <t>杨义</t>
  </si>
  <si>
    <t>胡庆龄</t>
  </si>
  <si>
    <t>宋吉强</t>
  </si>
  <si>
    <t>昆虫所负责人；昆虫所研究生第一党支部书记</t>
  </si>
  <si>
    <t>丛宇阳</t>
  </si>
  <si>
    <t>农学院团委社会实践部成员，昆虫所第一党支部宣传委员</t>
  </si>
  <si>
    <t>优研、优干</t>
  </si>
  <si>
    <t>仲键</t>
  </si>
  <si>
    <t>团支部书记</t>
  </si>
  <si>
    <t>韩源源</t>
  </si>
  <si>
    <t>侗族</t>
  </si>
  <si>
    <t>范运运</t>
  </si>
  <si>
    <t>第四党支部宣传委员、第四团支部组织委员</t>
  </si>
  <si>
    <t>研究生暑期校级社会实践（淳安）</t>
  </si>
  <si>
    <t>高宏帅</t>
  </si>
  <si>
    <t>郑博颖</t>
  </si>
  <si>
    <t>SCI2(2, IF=4.731, 0.561; 3, IF=4.383)</t>
  </si>
  <si>
    <t>朱丽霞</t>
  </si>
  <si>
    <t>SCI1(2,IF=4.525)</t>
  </si>
  <si>
    <t>彭路遥</t>
  </si>
  <si>
    <t>SCI1(2,IF=3.922)</t>
  </si>
  <si>
    <t>担任昆虫所研究生第二党支部党支书、纪律委员</t>
  </si>
  <si>
    <t>陈好好</t>
  </si>
  <si>
    <t>SCI1(2,IF=2.619)</t>
  </si>
  <si>
    <t>昆虫所第二党支部心理委员</t>
  </si>
  <si>
    <t>浙江大学运动会田径比赛研究生女子跳高第七名；</t>
  </si>
  <si>
    <t>张鹤</t>
  </si>
  <si>
    <t>李自豪</t>
  </si>
  <si>
    <t xml:space="preserve">SCI2(2,IF=1.970) </t>
  </si>
  <si>
    <t>张新家</t>
  </si>
  <si>
    <t>SCI1(3,IF=3.315)</t>
  </si>
  <si>
    <t>王静静</t>
  </si>
  <si>
    <t>昆虫所第五党支部组织委员</t>
  </si>
  <si>
    <t>孙永政</t>
  </si>
  <si>
    <t>尹天言</t>
  </si>
  <si>
    <t>胡文慧</t>
  </si>
  <si>
    <t>党支部心理委员</t>
  </si>
  <si>
    <t>曹征鸿</t>
  </si>
  <si>
    <t>俞卓娴</t>
  </si>
  <si>
    <t>吴慧子</t>
  </si>
  <si>
    <t>SCI1(2,IF=3.917)</t>
  </si>
  <si>
    <t>郭磊</t>
  </si>
  <si>
    <t>郭梅霞</t>
  </si>
  <si>
    <t>林翔天</t>
  </si>
  <si>
    <t>钟馥骏</t>
  </si>
  <si>
    <t>许佳丹</t>
  </si>
  <si>
    <t>周振东</t>
  </si>
  <si>
    <t>许洁</t>
  </si>
  <si>
    <t>优研、三好、优干</t>
  </si>
  <si>
    <t>蔡雅洁</t>
  </si>
  <si>
    <t>钟宇巍</t>
  </si>
  <si>
    <t>畲族</t>
  </si>
  <si>
    <t>第四团支部纪律委员</t>
  </si>
  <si>
    <t>施振敏</t>
  </si>
  <si>
    <t>班级班长</t>
  </si>
  <si>
    <t>高丽斌</t>
  </si>
  <si>
    <t>湛安然</t>
  </si>
  <si>
    <t>院研博会文体中心成员</t>
  </si>
  <si>
    <t>杨晶</t>
  </si>
  <si>
    <t>谢雨澄</t>
  </si>
  <si>
    <t>陈远志</t>
  </si>
  <si>
    <t>昆虫所研究生第二团支部组织委员</t>
  </si>
  <si>
    <t>浙江大学凌云户外俱乐部组织部干事</t>
  </si>
  <si>
    <t>杨瑞瑞</t>
  </si>
  <si>
    <t>李小飞</t>
  </si>
  <si>
    <t>李泽恺</t>
  </si>
  <si>
    <t>昆虫所第三党支部纪律委员</t>
  </si>
  <si>
    <t>刘奕来</t>
  </si>
  <si>
    <t>羊桂英</t>
  </si>
  <si>
    <t>孙琳琳</t>
  </si>
  <si>
    <t>昆虫所研究生第一党支部组织委员，目前在任</t>
  </si>
  <si>
    <t>杨佩</t>
  </si>
  <si>
    <t>昆虫所研究生第三党支部书记，目前在任</t>
  </si>
  <si>
    <t>项雅琴</t>
  </si>
  <si>
    <t>仇黎明</t>
  </si>
  <si>
    <t>昆虫所第一团支部组织委员</t>
  </si>
  <si>
    <t>张笑嫣</t>
  </si>
  <si>
    <t>李佳倩</t>
  </si>
  <si>
    <t>第四团支部心理委员</t>
  </si>
  <si>
    <t>王妮</t>
  </si>
  <si>
    <t>党支部组织委员、团支部心理委员、农学院研博会成员、浙大研究生艺术团舞蹈分团成员、浙大农业创新与创业联盟实践部成员</t>
  </si>
  <si>
    <t>作物所</t>
  </si>
  <si>
    <t>11716008</t>
  </si>
  <si>
    <t>傅良波</t>
  </si>
  <si>
    <t>SCI2(1,IF=4.614, 3.607)</t>
  </si>
  <si>
    <t>白玉雪</t>
  </si>
  <si>
    <t>11616027</t>
  </si>
  <si>
    <t>王媛媛</t>
  </si>
  <si>
    <t>11716027</t>
  </si>
  <si>
    <t>裘程炜</t>
  </si>
  <si>
    <t>SCI1(1,IF=4.614)</t>
  </si>
  <si>
    <t>无</t>
  </si>
  <si>
    <t>吴君宇</t>
  </si>
  <si>
    <t>SCI1(1, IF=2.758)</t>
  </si>
  <si>
    <t>高月</t>
  </si>
  <si>
    <t>黄文倩</t>
  </si>
  <si>
    <t>作物所第二三党支部心理委员</t>
  </si>
  <si>
    <t>叶芝兰</t>
  </si>
  <si>
    <t>陈敏</t>
  </si>
  <si>
    <t>陈洪瑜</t>
  </si>
  <si>
    <t>贾磊</t>
  </si>
  <si>
    <t>闫岩</t>
  </si>
  <si>
    <t>作物所研究生第六党支部心理委员</t>
  </si>
  <si>
    <t>暑期赴浙江天科高新技术发展有限公司开展为期一个月的社会实践</t>
  </si>
  <si>
    <t>徐颖</t>
  </si>
  <si>
    <t>李宜谦</t>
  </si>
  <si>
    <t>作物所五、七支部组织委员</t>
  </si>
  <si>
    <t>作为运动员代表作物所参加了系所篮球赛</t>
  </si>
  <si>
    <t>11816028</t>
  </si>
  <si>
    <t>李梦迪</t>
  </si>
  <si>
    <t>11816026</t>
  </si>
  <si>
    <t>徐正圆</t>
  </si>
  <si>
    <t>韩家俊</t>
  </si>
  <si>
    <t>作物所研究生第六党支部宣传委员、校博士生会报告团干事</t>
  </si>
  <si>
    <t>21716014</t>
  </si>
  <si>
    <t>邝刘辉</t>
  </si>
  <si>
    <t>参加第十九届澳大利亚大麦产业大会并做口头报告</t>
  </si>
  <si>
    <t>刘军</t>
  </si>
  <si>
    <t>SCI2(2,IF=8.344, 4.061)</t>
  </si>
  <si>
    <t>农学院元旦晚会</t>
  </si>
  <si>
    <t>刘芳杰</t>
  </si>
  <si>
    <t>21716016</t>
  </si>
  <si>
    <t>江杰</t>
  </si>
  <si>
    <t>SCI2(2, IF=1.946, 7.336)</t>
  </si>
  <si>
    <t>陈美虹</t>
  </si>
  <si>
    <t>SCI1(2, IF=3.793)</t>
  </si>
  <si>
    <t>叶煜</t>
  </si>
  <si>
    <t>郑元庭</t>
  </si>
  <si>
    <t>刘锋军</t>
  </si>
  <si>
    <t>齐国安</t>
  </si>
  <si>
    <t>研博会学术发展中心成员</t>
  </si>
  <si>
    <t>农学院新生篮球赛</t>
  </si>
  <si>
    <t>刘璐</t>
  </si>
  <si>
    <t>作物所五七支部团支书</t>
  </si>
  <si>
    <t>潘珊珊</t>
  </si>
  <si>
    <t>农学院本科生党支部书记</t>
  </si>
  <si>
    <t>农学院大合唱比赛、农学院元旦晚会</t>
  </si>
  <si>
    <t>21816033</t>
  </si>
  <si>
    <t>陈华斌</t>
  </si>
  <si>
    <t>团支部组织委员</t>
  </si>
  <si>
    <t>吴赜旭</t>
  </si>
  <si>
    <t>作物所研究生第六团支部支部书记</t>
  </si>
  <si>
    <t>农学院研究生新生合唱比赛，暑期赴嘉兴农科院暑期实践</t>
  </si>
  <si>
    <t>尹新新</t>
  </si>
  <si>
    <t>农学院研博会学术部成员</t>
  </si>
  <si>
    <t>劳桑婷</t>
  </si>
  <si>
    <t>钟镇涛</t>
  </si>
  <si>
    <t>王赛赛</t>
  </si>
  <si>
    <t>作物所研究生第六党支部书记</t>
  </si>
  <si>
    <t>曹泽毅</t>
  </si>
  <si>
    <t>农学院文体中心成员、校研究生会体育部成员、作物所第五七支部宣传委员，认真负责地帮助部门完成各项任务。参加农学院赴香港创新与领导力社会实践，开阔了眼界，学到了知识。</t>
  </si>
  <si>
    <t>周秀娟</t>
  </si>
  <si>
    <t>钟宣伯</t>
  </si>
  <si>
    <t>党支部组织委员</t>
  </si>
  <si>
    <t>周启政</t>
  </si>
  <si>
    <t>SCI1(2, IF=4.331)</t>
  </si>
  <si>
    <t>党支部副书记</t>
  </si>
  <si>
    <t>方芳</t>
  </si>
  <si>
    <t>21716138</t>
  </si>
  <si>
    <t>覃楠楠</t>
  </si>
  <si>
    <t>壮</t>
  </si>
  <si>
    <t>21716126</t>
  </si>
  <si>
    <t>刘欣</t>
  </si>
  <si>
    <t>作物所第一党支部心理委员，宣传委员；作物所第一党支部书记，小美合作社副部长</t>
  </si>
  <si>
    <t>5</t>
  </si>
  <si>
    <t>孙灿</t>
  </si>
  <si>
    <t>担任研究生院研工部办公室学生助理</t>
  </si>
  <si>
    <t>浙江大学农学院赴丽水精准扶贫暑期社会实践活动</t>
  </si>
  <si>
    <t>朱晔</t>
  </si>
  <si>
    <t>赵超越</t>
  </si>
  <si>
    <t>21716130</t>
  </si>
  <si>
    <t>姚琪</t>
  </si>
  <si>
    <t>浙江大学学生小美合作社宣传部部长；浙江大学学生小美合作社社长；作物所第一团支部心理委员</t>
  </si>
  <si>
    <t>班级心理委员、党支部心理委员、院研博会学术中心成员</t>
  </si>
  <si>
    <t>吕东林</t>
  </si>
  <si>
    <t>作物所研究生第四团支部团支书、党委研究生工作部学生助理</t>
  </si>
  <si>
    <t>校篮球三好杯、农生杯篮球、羽毛球比赛、阳光长跑、学生节、新生合唱、农院新晚、农学院赴湖南武冈精准扶贫暑期社会实践</t>
  </si>
  <si>
    <t>曹译文</t>
  </si>
  <si>
    <t>作物所研究生第五七党支部书记</t>
  </si>
  <si>
    <t>崔楠</t>
  </si>
  <si>
    <t>SCI1(3, IF=4.331)</t>
  </si>
  <si>
    <t>李雪平</t>
  </si>
  <si>
    <t>农学院新闻信息中心主任、农学院新生信息联络员、作物所第六团支部心理委员</t>
  </si>
  <si>
    <t>李嘉鑫</t>
  </si>
  <si>
    <t>作物所研究生第四党支部支书、研博会成员</t>
  </si>
  <si>
    <t>学生节、新生合唱、农院新晚、春博会</t>
  </si>
  <si>
    <t>曹欢</t>
  </si>
  <si>
    <t>研博会成员</t>
  </si>
  <si>
    <t>21816124</t>
  </si>
  <si>
    <t>郭奕邑</t>
  </si>
  <si>
    <t>刘振宇</t>
  </si>
  <si>
    <t>蔬菜所</t>
  </si>
  <si>
    <t>邓冠聪</t>
  </si>
  <si>
    <t>周东</t>
  </si>
  <si>
    <t>胡超轶</t>
  </si>
  <si>
    <t>尹晓伟</t>
  </si>
  <si>
    <t>杭州马拉松、赴山东德州参加科技宣讲社会服务</t>
  </si>
  <si>
    <t>迟程</t>
  </si>
  <si>
    <t>党支部组织委员兼纪律委员</t>
  </si>
  <si>
    <t>王郭婷</t>
  </si>
  <si>
    <t>校博士生会副主席</t>
  </si>
  <si>
    <t>胡松申</t>
  </si>
  <si>
    <t>葛诗蓓</t>
  </si>
  <si>
    <t>SCI1(1,IF=8.344)</t>
  </si>
  <si>
    <t>11516050</t>
  </si>
  <si>
    <t>张露月</t>
  </si>
  <si>
    <t>SCI1(2,IF=7.024)</t>
  </si>
  <si>
    <t>公开发明专利1(1)</t>
  </si>
  <si>
    <t>11616049</t>
  </si>
  <si>
    <t>姜小春</t>
  </si>
  <si>
    <t>11716048</t>
  </si>
  <si>
    <t>丁淑婷</t>
  </si>
  <si>
    <t>11716053</t>
  </si>
  <si>
    <t>王开心</t>
  </si>
  <si>
    <t>党支部书记、农学院学生党员素质发展中心主任（兼职辅导员）</t>
  </si>
  <si>
    <t>11716054</t>
  </si>
  <si>
    <t>王羚羽</t>
  </si>
  <si>
    <t>11716055</t>
  </si>
  <si>
    <t>曹嘉健</t>
  </si>
  <si>
    <t>周玉兰</t>
  </si>
  <si>
    <t>党支部宣传委员</t>
  </si>
  <si>
    <t>吴少芳</t>
  </si>
  <si>
    <t>党支书、团支部组织委员</t>
  </si>
  <si>
    <t>11816042</t>
  </si>
  <si>
    <t>宋珈凝</t>
  </si>
  <si>
    <t>11816045</t>
  </si>
  <si>
    <t>徐进</t>
  </si>
  <si>
    <t>11916061</t>
  </si>
  <si>
    <t>王萍</t>
  </si>
  <si>
    <t>农学院职业发展中心干事</t>
  </si>
  <si>
    <t>陈淑娜</t>
  </si>
  <si>
    <t>SCI1(2,IF=3.401)</t>
  </si>
  <si>
    <t>刘柯</t>
  </si>
  <si>
    <t>高莹莹</t>
  </si>
  <si>
    <t>SCI2(1,IF=1.423;3,IF=4.142)</t>
  </si>
  <si>
    <t>梁雨薇</t>
  </si>
  <si>
    <t>SCI1(1,IF=4.331)</t>
  </si>
  <si>
    <t>李晓萌</t>
  </si>
  <si>
    <t>学院兼职辅导员、学院职业发展中心负责人</t>
  </si>
  <si>
    <t>郭赛赛</t>
  </si>
  <si>
    <t>林佳瑶</t>
  </si>
  <si>
    <t>SCI1(2,IF=3.011)</t>
  </si>
  <si>
    <t>孟凡亮</t>
  </si>
  <si>
    <t>SCI2(2,IF=5.488, 5.488)</t>
  </si>
  <si>
    <t>周慧妍</t>
  </si>
  <si>
    <t>参加农学院暑期夏令营，担当志愿者</t>
  </si>
  <si>
    <t>王挺进</t>
  </si>
  <si>
    <t>灵韵音乐剧社道具组总监</t>
  </si>
  <si>
    <t>王梦琪</t>
  </si>
  <si>
    <t>魏春雨</t>
  </si>
  <si>
    <t>满</t>
  </si>
  <si>
    <t>党支部宣传委员、团支部宣传委员</t>
  </si>
  <si>
    <t>罗西</t>
  </si>
  <si>
    <t>蔬菜所研究生第四党支部党支书，团委办公室成员</t>
  </si>
  <si>
    <t>梁冬怡</t>
  </si>
  <si>
    <t>曾围</t>
  </si>
  <si>
    <t>浙江大学研究生新闻媒体中心成员、党支部组织委员</t>
  </si>
  <si>
    <t>21816048</t>
  </si>
  <si>
    <t>谢冬玲</t>
  </si>
  <si>
    <t>农学院新媒体中心干事</t>
  </si>
  <si>
    <t>21816057</t>
  </si>
  <si>
    <t>刘倩颖</t>
  </si>
  <si>
    <t>团支部组织委员、党支部宣传委员、校研会职业发展部干事</t>
  </si>
  <si>
    <t>21816058</t>
  </si>
  <si>
    <t>董桑婕</t>
  </si>
  <si>
    <t>郝俊芳</t>
  </si>
  <si>
    <t>农学院兼职辅导员</t>
  </si>
  <si>
    <t>于淑博</t>
  </si>
  <si>
    <t>研究生新闻媒体中心盐梅工作室成员</t>
  </si>
  <si>
    <t>胡雨晴</t>
  </si>
  <si>
    <t>米月华</t>
  </si>
  <si>
    <t>院领鹰计划，校求是强鹰计划</t>
  </si>
  <si>
    <t>张玉枝</t>
  </si>
  <si>
    <t>SCI1(2,IF=4.331)</t>
  </si>
  <si>
    <t>蔬菜所第一党支部组织委员</t>
  </si>
  <si>
    <t>薛书勤</t>
  </si>
  <si>
    <t>校团委办公室副主任</t>
  </si>
  <si>
    <t>21716148</t>
  </si>
  <si>
    <t>蔡盼</t>
  </si>
  <si>
    <t>21716151</t>
  </si>
  <si>
    <t>孙倩</t>
  </si>
  <si>
    <t>SCI1(2,IF=6.152)</t>
  </si>
  <si>
    <t>21716156</t>
  </si>
  <si>
    <t>李俊杰</t>
  </si>
  <si>
    <t>SCI1(3,IF=6.152)</t>
  </si>
  <si>
    <t>党支部心理委员、团支部心理委员</t>
  </si>
  <si>
    <t>积极的参加学院活动，在农学院篮球赛中夺得冠军；积极的参加学院举办的元旦晚会，代表院文体俱乐部参加演出。</t>
  </si>
  <si>
    <t>刘蒋琼</t>
  </si>
  <si>
    <t>蔬菜所研究生第四团支部书记</t>
  </si>
  <si>
    <t>校学生文化节舞蹈表演、校研究生院助管</t>
  </si>
  <si>
    <t>余芳洁</t>
  </si>
  <si>
    <t>帅辉</t>
  </si>
  <si>
    <t>李城</t>
  </si>
  <si>
    <t>李孟卓</t>
  </si>
  <si>
    <t>党支部书记</t>
  </si>
  <si>
    <t>蔡玲敏</t>
  </si>
  <si>
    <t>团委办公室成员</t>
  </si>
  <si>
    <t>蔡庆泽</t>
  </si>
  <si>
    <t>21816149</t>
  </si>
  <si>
    <t>杨晨</t>
  </si>
  <si>
    <t>农学院研博会主席、浙大研艺主持礼仪分团副团长</t>
  </si>
  <si>
    <t>21816150</t>
  </si>
  <si>
    <t>余意雯</t>
  </si>
  <si>
    <t>党支部纪律委员</t>
  </si>
  <si>
    <t>21816151</t>
  </si>
  <si>
    <t>顾晓华</t>
  </si>
  <si>
    <t>党支部书记、团支部宣传委员、农学院职业发展中心干事</t>
  </si>
  <si>
    <t>生物所</t>
  </si>
  <si>
    <t>朱学明</t>
  </si>
  <si>
    <t>蹇韵晴</t>
  </si>
  <si>
    <t>SCI1(2,IF=13.811)</t>
  </si>
  <si>
    <t>徐罗娜</t>
  </si>
  <si>
    <t>SCI1(1,IF=3.708)</t>
  </si>
  <si>
    <t>李琳</t>
  </si>
  <si>
    <t>11516058</t>
  </si>
  <si>
    <t>傅慧兰</t>
  </si>
  <si>
    <t>11516065</t>
  </si>
  <si>
    <t>蔡瑞杭</t>
  </si>
  <si>
    <t>SCI1(1,1.651)</t>
  </si>
  <si>
    <t>11916091</t>
  </si>
  <si>
    <t>李浦东</t>
  </si>
  <si>
    <t>唐广飞</t>
  </si>
  <si>
    <t>大学生马拉松、农学院篮球比赛</t>
  </si>
  <si>
    <t>11716017</t>
  </si>
  <si>
    <t>孙勋</t>
  </si>
  <si>
    <t>11716070</t>
  </si>
  <si>
    <t>吴斌琰</t>
  </si>
  <si>
    <t>11916089</t>
  </si>
  <si>
    <t>伍忠玲</t>
  </si>
  <si>
    <t>曲英敏</t>
  </si>
  <si>
    <t>11916077</t>
  </si>
  <si>
    <t>王心尧</t>
  </si>
  <si>
    <t>11716066</t>
  </si>
  <si>
    <t>熊笑辉</t>
  </si>
  <si>
    <t>11716060</t>
  </si>
  <si>
    <t>刘梦娇</t>
  </si>
  <si>
    <t>11916005</t>
  </si>
  <si>
    <t>何语涵</t>
  </si>
  <si>
    <t>11716065</t>
  </si>
  <si>
    <t>毕艳</t>
  </si>
  <si>
    <t>刘梦菊</t>
  </si>
  <si>
    <t>姚珂</t>
  </si>
  <si>
    <t>马天玲</t>
  </si>
  <si>
    <t>11616055</t>
  </si>
  <si>
    <t>陈雅楠</t>
  </si>
  <si>
    <t>11616060</t>
  </si>
  <si>
    <t>高贻宙</t>
  </si>
  <si>
    <t>11716063</t>
  </si>
  <si>
    <t>肖小娥</t>
  </si>
  <si>
    <t>11716064</t>
  </si>
  <si>
    <t>赵露露</t>
  </si>
  <si>
    <t>11516064</t>
  </si>
  <si>
    <t>王慧</t>
  </si>
  <si>
    <t xml:space="preserve"> </t>
  </si>
  <si>
    <t>无效</t>
  </si>
  <si>
    <t>11816059</t>
  </si>
  <si>
    <t>洪秀芳</t>
  </si>
  <si>
    <t>暑期参加校级基地社会实践（淳安千岛湖）</t>
  </si>
  <si>
    <t>张牧晨</t>
  </si>
  <si>
    <t>农学院新媒体工作室部长</t>
  </si>
  <si>
    <t>浙江大学致远计划暑期赴泰国实践</t>
  </si>
  <si>
    <t>赵承露</t>
  </si>
  <si>
    <t>团支书</t>
  </si>
  <si>
    <t>高士博</t>
  </si>
  <si>
    <t>团委组织部成员</t>
  </si>
  <si>
    <t>楼杨</t>
  </si>
  <si>
    <t>党员素质发展中心成员</t>
  </si>
  <si>
    <t>参加新生合唱比赛、学院晚会</t>
  </si>
  <si>
    <t>王静怡</t>
  </si>
  <si>
    <t>孙丽晓</t>
  </si>
  <si>
    <t>11816061</t>
  </si>
  <si>
    <t>颜钰卿</t>
  </si>
  <si>
    <t>暑期参加校级基地社会实践</t>
  </si>
  <si>
    <t>11816055</t>
  </si>
  <si>
    <t>汪佳静</t>
  </si>
  <si>
    <t>前往宁波农科院进行暑期社会实践；参加生物所元旦晚会；参加农学院合唱比赛</t>
  </si>
  <si>
    <t>11816053</t>
  </si>
  <si>
    <t>蔡莹莹</t>
  </si>
  <si>
    <t>李宗迪</t>
  </si>
  <si>
    <t>陈楠</t>
  </si>
  <si>
    <t>SCI2(2,IF=5.513, 5.973)</t>
  </si>
  <si>
    <t>21716084</t>
  </si>
  <si>
    <t>刘柳</t>
  </si>
  <si>
    <t>韦云云</t>
  </si>
  <si>
    <t>SCI1(3,IF=7.271)</t>
  </si>
  <si>
    <t>张彧</t>
  </si>
  <si>
    <t>SCI1(1,IF=1.478)</t>
  </si>
  <si>
    <t>徐琴琴</t>
  </si>
  <si>
    <t>21716089</t>
  </si>
  <si>
    <t>张斌</t>
  </si>
  <si>
    <t>崔超楠</t>
  </si>
  <si>
    <t>SCI1(2,IF=6.947)</t>
  </si>
  <si>
    <t>吴思琪</t>
  </si>
  <si>
    <t>加入浙江大学润莘社，参与社团爱心活动</t>
  </si>
  <si>
    <t>刘夏囡</t>
  </si>
  <si>
    <t>SCI1(3,IF=3.737)</t>
  </si>
  <si>
    <t>参加学术年会，参加秋季毅行等</t>
  </si>
  <si>
    <t>杨敏</t>
  </si>
  <si>
    <t>SCI1(2,IF=1.972)</t>
  </si>
  <si>
    <t>王海霞</t>
  </si>
  <si>
    <t>SCI1(2,IF=/)</t>
  </si>
  <si>
    <t>浙江大学农学院赴湖南武冈精准扶贫社会实践团（队长）</t>
  </si>
  <si>
    <t>21716071</t>
  </si>
  <si>
    <t>杞璠</t>
  </si>
  <si>
    <t>21716076</t>
  </si>
  <si>
    <t>肖琪</t>
  </si>
  <si>
    <t>21716070</t>
  </si>
  <si>
    <t>黄子凌</t>
  </si>
  <si>
    <t>参与生物所举办的学术沙龙</t>
  </si>
  <si>
    <t>张范范</t>
  </si>
  <si>
    <t>姚榕</t>
  </si>
  <si>
    <t>刘慧敏</t>
  </si>
  <si>
    <t>陈婉卿</t>
  </si>
  <si>
    <t>浙江大学农业创新与创业联盟宣传部部长</t>
  </si>
  <si>
    <t>梁露尹</t>
  </si>
  <si>
    <t>刘欣冉</t>
  </si>
  <si>
    <t>戴晗</t>
  </si>
  <si>
    <t>全国大学生茶艺大赛金奖，中华茶奥会金奖</t>
  </si>
  <si>
    <t>赵银</t>
  </si>
  <si>
    <t>吕楚阳</t>
  </si>
  <si>
    <t>21716172</t>
  </si>
  <si>
    <t>柳贝</t>
  </si>
  <si>
    <t>虞沁</t>
  </si>
  <si>
    <t>洪纤纤</t>
  </si>
  <si>
    <t>21816074</t>
  </si>
  <si>
    <t>齐佳惠</t>
  </si>
  <si>
    <t>刘梦宇</t>
  </si>
  <si>
    <t>担任学校毕业典礼等礼仪工作，外出参与党课宣讲，新生合唱比赛</t>
  </si>
  <si>
    <t>何宛芹</t>
  </si>
  <si>
    <t>参加实验室迎新晚会、学院元旦晚会</t>
  </si>
  <si>
    <t>21816081</t>
  </si>
  <si>
    <t>钟灵坤</t>
  </si>
  <si>
    <t>农学院新媒体工作室成员</t>
  </si>
  <si>
    <t>卢淑婷</t>
  </si>
  <si>
    <t>孙苏蔚</t>
  </si>
  <si>
    <t>罗群</t>
  </si>
  <si>
    <t>苗</t>
  </si>
  <si>
    <t>21816070</t>
  </si>
  <si>
    <t>谢维</t>
  </si>
  <si>
    <t>汤帅</t>
  </si>
  <si>
    <t>21816072</t>
  </si>
  <si>
    <t>田苗</t>
  </si>
  <si>
    <t>21816084</t>
  </si>
  <si>
    <t>熊桃</t>
  </si>
  <si>
    <t>21816069</t>
  </si>
  <si>
    <t>苗文韬</t>
  </si>
  <si>
    <t>生物所迎新晚会，农生杯研究生组篮球赛</t>
  </si>
  <si>
    <t>颜克如</t>
  </si>
  <si>
    <t>21816167</t>
  </si>
  <si>
    <t>叶云锋</t>
  </si>
  <si>
    <t>专利超时间</t>
  </si>
  <si>
    <t>心理委员</t>
  </si>
  <si>
    <t>戚菊峰</t>
  </si>
  <si>
    <t>农学院新媒体工作室主任</t>
  </si>
  <si>
    <t>21816173</t>
  </si>
  <si>
    <t>岳江南</t>
  </si>
  <si>
    <t>宋瑜</t>
  </si>
  <si>
    <t>张云然</t>
  </si>
  <si>
    <t>班长</t>
  </si>
  <si>
    <t>三好杯篮球比赛</t>
  </si>
  <si>
    <t>张晓丽</t>
  </si>
  <si>
    <t>学生助理</t>
  </si>
  <si>
    <t>马媛媛</t>
  </si>
  <si>
    <t>21816172</t>
  </si>
  <si>
    <t>曾雅婷</t>
  </si>
  <si>
    <t>果树所</t>
  </si>
  <si>
    <t>11516041</t>
  </si>
  <si>
    <t>王岳</t>
  </si>
  <si>
    <t>浙江大学山东省高考招生组</t>
  </si>
  <si>
    <t>11616042</t>
  </si>
  <si>
    <t>王文球</t>
  </si>
  <si>
    <t>SCI2(1,IF=8.344;2,IF=7.024)</t>
  </si>
  <si>
    <t>果品大讲堂活动</t>
  </si>
  <si>
    <t>11716012</t>
  </si>
  <si>
    <t>陶瑞岩</t>
  </si>
  <si>
    <t>11516042</t>
  </si>
  <si>
    <t>杨钦淞</t>
  </si>
  <si>
    <t>曹运琳</t>
  </si>
  <si>
    <t>SCI1(1,IF=3.911)</t>
  </si>
  <si>
    <t>11816011</t>
  </si>
  <si>
    <t>林梦桦</t>
  </si>
  <si>
    <t>11816085</t>
  </si>
  <si>
    <t>任传宏</t>
  </si>
  <si>
    <t>求是学院研究生兼职辅导员；</t>
  </si>
  <si>
    <t>宁波农科院博士生社会实践队长；农生杯篮球比赛果树所队员</t>
  </si>
  <si>
    <t>11716045</t>
  </si>
  <si>
    <t>魏春艳</t>
  </si>
  <si>
    <t>11816010</t>
  </si>
  <si>
    <t>王妍</t>
  </si>
  <si>
    <t>11816084</t>
  </si>
  <si>
    <t>黄伟男</t>
  </si>
  <si>
    <t>11716047</t>
  </si>
  <si>
    <t>刘意隆</t>
  </si>
  <si>
    <t>出国交流半年</t>
  </si>
  <si>
    <t>11716044</t>
  </si>
  <si>
    <t>吴薇</t>
  </si>
  <si>
    <t>浙大学生定向运动俱乐部副部长；辽宁省定向锦标赛</t>
  </si>
  <si>
    <t>11816040</t>
  </si>
  <si>
    <t>杨灿</t>
  </si>
  <si>
    <t>果树所研究生第二党支部宣传委员</t>
  </si>
  <si>
    <t>11816038</t>
  </si>
  <si>
    <t>傅蓓凌</t>
  </si>
  <si>
    <t>果树所第一党支部组织委员</t>
  </si>
  <si>
    <t>方何婷</t>
  </si>
  <si>
    <t>果树所第一党支部宣传委员</t>
  </si>
  <si>
    <t>21716039</t>
  </si>
  <si>
    <t>殷磊</t>
  </si>
  <si>
    <t>果树所研究生第三党支部组织委员</t>
  </si>
  <si>
    <t>赵志康</t>
  </si>
  <si>
    <t>参与中国园艺学会杨梅分会2019年会会务工作</t>
  </si>
  <si>
    <t>李恒</t>
  </si>
  <si>
    <t>SCI1(3,IF=6.305)</t>
  </si>
  <si>
    <t>担任一届果树所研究生第一党支部组织委员</t>
  </si>
  <si>
    <t>21716040</t>
  </si>
  <si>
    <t>赵岚</t>
  </si>
  <si>
    <t>21716037</t>
  </si>
  <si>
    <t>徐淑婷</t>
  </si>
  <si>
    <t>SCI1(3,IF=2.315)</t>
  </si>
  <si>
    <t>果树所研究生第二党支部组织委员</t>
  </si>
  <si>
    <t>宫慧</t>
  </si>
  <si>
    <t>浙江大学小美合作宣传部副部长</t>
  </si>
  <si>
    <t>21816045</t>
  </si>
  <si>
    <t>杨锋</t>
  </si>
  <si>
    <t>果树所研究生第三党支部书记</t>
  </si>
  <si>
    <t>21816036</t>
  </si>
  <si>
    <t>沈家琪</t>
  </si>
  <si>
    <t>寇素梅</t>
  </si>
  <si>
    <t>果树所第一团支部书记</t>
  </si>
  <si>
    <t>吴莹莹</t>
  </si>
  <si>
    <t>果树所第一党支部心理委员</t>
  </si>
  <si>
    <t>果树所第一团支部宣传委员</t>
  </si>
  <si>
    <t>21816040</t>
  </si>
  <si>
    <t>于文杰</t>
  </si>
  <si>
    <t>果树所第三团支部组织委员</t>
  </si>
  <si>
    <t>21816038</t>
  </si>
  <si>
    <t>王雨馨</t>
  </si>
  <si>
    <t>果树所第一团支部组织委员</t>
  </si>
  <si>
    <t>黄静雯</t>
  </si>
  <si>
    <t>SCI1(3,IF=7.024)</t>
  </si>
  <si>
    <t>马颖越</t>
  </si>
  <si>
    <t>SCI1(3,IF=3.911)</t>
  </si>
  <si>
    <t>21716146</t>
  </si>
  <si>
    <t>满坤</t>
  </si>
  <si>
    <t>果树所研究生第三团支部书记、果树所研究生第三团支部书记、浙江大学农业创新与创业联盟副主席</t>
  </si>
  <si>
    <t>21816135</t>
  </si>
  <si>
    <t>成波</t>
  </si>
  <si>
    <t>果树所研究生第二党支部书记</t>
  </si>
  <si>
    <t>勾邦睿</t>
  </si>
  <si>
    <t>仡佬</t>
  </si>
  <si>
    <t>果树所研究生第一党支部党支书；学生农业创新与创业联盟实践部副部长</t>
  </si>
  <si>
    <t>时代强鹰俱乐部会员，未来企业家俱乐部会员；暑期农学院赴贵州台江、湄潭，赴北京、内蒙古实践；暑期创新创业学院赴以色列交流</t>
  </si>
  <si>
    <t>21816132</t>
  </si>
  <si>
    <t>范潇博</t>
  </si>
  <si>
    <t>参与青海暑期社会实践；组织所里合唱比赛、新年晚会、果品大讲堂等活动；参与举办青禾训练营、春博会和大学生职业生涯规划节等多项工作；参与了多次毕业生和新生相关档案和党组织关系的归纳、整理等工作，共同筹办了第七期求职训练营以及相关企业走访等活动。</t>
  </si>
  <si>
    <t>21816140</t>
  </si>
  <si>
    <t>谢凯丽</t>
  </si>
  <si>
    <t>SCI1(2,IF=3.911)</t>
  </si>
  <si>
    <t>果树所第二团支部组织委员、农学院团委宣传中心成员</t>
  </si>
  <si>
    <t>21816139</t>
  </si>
  <si>
    <t>王颖</t>
  </si>
  <si>
    <t>班级宣传委员，团支部书记，浙大新闻媒体中心采编部部员，农业创新与创业联盟实践部干事</t>
  </si>
  <si>
    <t>21816131</t>
  </si>
  <si>
    <t>陈佳慧</t>
  </si>
  <si>
    <t>果树所研究生第二党支部组织委员、团委组织部成员</t>
  </si>
  <si>
    <t>浙大校友春季毅行活动</t>
  </si>
  <si>
    <t>21816138</t>
  </si>
  <si>
    <t>龚沁</t>
  </si>
  <si>
    <t>果树所研究生第二团支部书记</t>
  </si>
  <si>
    <t>园林所</t>
  </si>
  <si>
    <t>张璇</t>
  </si>
  <si>
    <t>园林所研究生第一党支部书记，校研会新媒体中心成员，院职业发展中心成员，现主任</t>
  </si>
  <si>
    <t>陈奕楠</t>
  </si>
  <si>
    <t>王宽</t>
  </si>
  <si>
    <t>袁瑀苗</t>
  </si>
  <si>
    <t>学院团委组织部成员</t>
  </si>
  <si>
    <t>张潇</t>
  </si>
  <si>
    <t>研博会（新闻中心）成员、团支书</t>
  </si>
  <si>
    <t>乔婧</t>
  </si>
  <si>
    <t>尹彦莹</t>
  </si>
  <si>
    <t>朱静怡</t>
  </si>
  <si>
    <t>郭靖</t>
  </si>
  <si>
    <t>园林本科生党支部副书记、校研究生会干事、丹青学园兼职辅导员、学生教育公益协会顾问</t>
  </si>
  <si>
    <t>院足球队队长带领参与三好杯赛事，参与教育公益活动如与西南小学生共绘画活动、支教筹备活动等</t>
  </si>
  <si>
    <t>柯丁溢</t>
  </si>
  <si>
    <t>学校研究生调研室成员</t>
  </si>
  <si>
    <t>学院新生合唱比赛领唱；创青春全国大学生创业大赛优秀志愿者</t>
  </si>
  <si>
    <t>李雪松</t>
  </si>
  <si>
    <t>校研究生新媒体中心视频部</t>
  </si>
  <si>
    <t>刘畅</t>
  </si>
  <si>
    <t>园林所研究生第二团支部宣传委员</t>
  </si>
  <si>
    <t>唐茜</t>
  </si>
  <si>
    <t>张奕然</t>
  </si>
  <si>
    <t>研博会成员、研究生新媒体中心成员、研究生艺术团成员</t>
  </si>
  <si>
    <t>张佳祺</t>
  </si>
  <si>
    <t>协助开展两届本科生插花艺术展</t>
  </si>
  <si>
    <t>汪逸东</t>
  </si>
  <si>
    <t>团支部组织委员、班级心理委员</t>
  </si>
  <si>
    <t>盛昕</t>
  </si>
  <si>
    <t>校研究生会新媒体中心部员</t>
  </si>
  <si>
    <t>孟笑</t>
  </si>
  <si>
    <t>李铮</t>
  </si>
  <si>
    <t>园林所研究生第一党支部组织委员</t>
  </si>
  <si>
    <t>李世琦</t>
  </si>
  <si>
    <t>园林所研究生第一党支部心理委员</t>
  </si>
  <si>
    <t>范琼予</t>
  </si>
  <si>
    <t>校研究生会新媒体工作室成员</t>
  </si>
  <si>
    <t>吴灏然</t>
  </si>
  <si>
    <t>团委组织部</t>
  </si>
  <si>
    <t>浙江大学赴山陕西暑期社会实践团十佳团队</t>
  </si>
  <si>
    <t>倪鑫</t>
  </si>
  <si>
    <t>第二届水生植物研讨会</t>
  </si>
  <si>
    <t>张华颖</t>
  </si>
  <si>
    <t>学院兼职辅导员</t>
  </si>
  <si>
    <t>马思妤</t>
  </si>
  <si>
    <t>浙江大学新闻媒体中心运营部部长</t>
  </si>
  <si>
    <t>胡鹰</t>
  </si>
  <si>
    <t>浙江大学研究生社会实践发展中心副主任</t>
  </si>
  <si>
    <t>首届中国花园论坛志愿者，参与花园论坛物料准备、秩序维护、主题沙龙记录等工作</t>
  </si>
  <si>
    <t>闵芮涵</t>
  </si>
  <si>
    <t>校团委礼仪队宣传部成员；求是文化宣讲对讲解员</t>
  </si>
  <si>
    <t>赵莹莹</t>
  </si>
  <si>
    <t>赵寻</t>
  </si>
  <si>
    <t>浙江大学未来企业家俱乐部主席经理团成员，创业媒体部门经理</t>
  </si>
  <si>
    <t>蒲晓芬</t>
  </si>
  <si>
    <t>许静雯</t>
  </si>
  <si>
    <t>兼职辅导员，宣传中心主任</t>
  </si>
  <si>
    <t>李颖</t>
  </si>
  <si>
    <t>钱晶</t>
  </si>
  <si>
    <t>核农所</t>
  </si>
  <si>
    <t>21716010</t>
  </si>
  <si>
    <t>茹炜岽</t>
  </si>
  <si>
    <t>科硕Ⅱ类</t>
  </si>
  <si>
    <t>SCI3(1,IF=4.520, 2,IF=6.103, 2,IF=5.488)</t>
  </si>
  <si>
    <t>21716005</t>
  </si>
  <si>
    <t>庞仁江</t>
  </si>
  <si>
    <t>SCI1(2,IF=8.694)</t>
  </si>
  <si>
    <t>浙江大学学生农业创新与创业联盟主席；核农所研究生第二党支部</t>
  </si>
  <si>
    <t>担任浙江大学学生农业创新与创业联盟主席、核农所研究生第二党支部组织委员，工作尽职尽责。同时积极参加校、院、所各项集体工作，组织核农学会高峰论坛志愿服务、协助举办第十二届农业春季博览会、参加暑期社会实践赴成都公园城市局挂职锻炼等，积极参与志愿服务。作为团队成员，参与第五届互联网加创新创业大赛，项目获得省赛金奖。在努力做好科研、学习的同时，综合全面发展，提升个人素养，不负母校与恩师培育。</t>
  </si>
  <si>
    <t>21716001</t>
  </si>
  <si>
    <t>蔡建玲</t>
  </si>
  <si>
    <t>胡婉茵</t>
  </si>
  <si>
    <t>参加美的定义未来创新创业大赛和全国大学生金融精英挑战赛，担任浙江大学农村人口流动与发展调研课题组的调查访问人员</t>
  </si>
  <si>
    <t>84</t>
  </si>
  <si>
    <t>11516024</t>
  </si>
  <si>
    <t>程曦</t>
  </si>
  <si>
    <t>SCI1(1,IF=6.152)</t>
  </si>
  <si>
    <t>11716003</t>
  </si>
  <si>
    <t>石蓉懿</t>
  </si>
  <si>
    <t>11816003</t>
  </si>
  <si>
    <t>黄佳佳</t>
  </si>
  <si>
    <t>博士生暑期社会实践</t>
  </si>
  <si>
    <t>11916022</t>
  </si>
  <si>
    <t>戴镜郦</t>
  </si>
  <si>
    <t>11916020</t>
  </si>
  <si>
    <t>乔焜</t>
  </si>
  <si>
    <t>SCI1(2,IF=7.336)</t>
  </si>
  <si>
    <t>11716002</t>
  </si>
  <si>
    <t>周鑫</t>
  </si>
  <si>
    <t>SCI1(1,IF=5.975)</t>
  </si>
  <si>
    <t>11716001</t>
  </si>
  <si>
    <t>庞悦涵</t>
  </si>
  <si>
    <t>浙江大学研究生艺术团成员</t>
  </si>
  <si>
    <t>11816024</t>
  </si>
  <si>
    <t>陈子婧</t>
  </si>
  <si>
    <t>应生本科生党支部书记，核农所第二团支部宣传委员</t>
  </si>
  <si>
    <t>11816022</t>
  </si>
  <si>
    <t>邵思遥</t>
  </si>
  <si>
    <t>21816010</t>
  </si>
  <si>
    <t>应逸宁</t>
  </si>
  <si>
    <t>SCI2(2,IF=5.975,1.9455 )</t>
  </si>
  <si>
    <t>21816004</t>
  </si>
  <si>
    <t>沈竑哲</t>
  </si>
  <si>
    <t>21816014</t>
  </si>
  <si>
    <t>闻樊婷</t>
  </si>
  <si>
    <t>核农所研究生第一三党支部书记</t>
  </si>
  <si>
    <t>21816011</t>
  </si>
  <si>
    <t>宋文健</t>
  </si>
  <si>
    <t>赴云南昆明暑期社会实践</t>
  </si>
  <si>
    <t>21816008</t>
  </si>
  <si>
    <t>高雅</t>
  </si>
  <si>
    <t>农创副主席</t>
  </si>
  <si>
    <t>21816007</t>
  </si>
  <si>
    <t>王斌强</t>
  </si>
  <si>
    <t>担任农学院研博会文体中心主任、党支部宣传委员、校研会成员</t>
  </si>
  <si>
    <t>21816012</t>
  </si>
  <si>
    <t>潘超明</t>
  </si>
  <si>
    <t>学院党员素质发展中心宣传部部长、核农所研究生第二党支部书记、班级宣传委员</t>
  </si>
  <si>
    <t>参与所内核农学会、所庆等大型活动的举行，参加公共管理学院青知计划，在安吉县农业农村局挂职锻炼一个月</t>
  </si>
  <si>
    <t>21816003</t>
  </si>
  <si>
    <t>王煜东</t>
  </si>
  <si>
    <t>农学院研博会副主席、核农所研究生第二团支部书记、院团委办公室助理、校研会新媒体成员等。</t>
  </si>
  <si>
    <t>农药所</t>
  </si>
  <si>
    <t>李蒙</t>
  </si>
  <si>
    <t>汉族</t>
  </si>
  <si>
    <t>SCI2(1,IF=7.336,5.089)</t>
  </si>
  <si>
    <t>张厚朴</t>
  </si>
  <si>
    <t>SCI3(1,IF=6.152;2,IF=7.336;2,IF=5.089)</t>
  </si>
  <si>
    <t>焦芳</t>
  </si>
  <si>
    <t>邹茹冰</t>
  </si>
  <si>
    <t>范小艳</t>
  </si>
  <si>
    <t>葛祺晴</t>
  </si>
  <si>
    <t>SCI2(1,IF=3.47;2,IF=1.627)</t>
  </si>
  <si>
    <t>梅加佳</t>
  </si>
  <si>
    <t>SCI2(2,IF=3.47;3,IF=6.152)</t>
  </si>
  <si>
    <t>汪彪</t>
  </si>
  <si>
    <t>SCI2(3,IF=5.989;3,IF=5.076)</t>
  </si>
  <si>
    <t>担任支部心理委员（上届不计分）</t>
  </si>
  <si>
    <t>赴香港大学参加优秀学生骨干培训活动担任大队长协助带队老师工作，以优秀成绩通过考核，获得结业证书</t>
  </si>
  <si>
    <t>张洪超</t>
  </si>
  <si>
    <t>姚世杰</t>
  </si>
  <si>
    <t>农学院农生杯季军</t>
  </si>
  <si>
    <t>董素侠</t>
  </si>
  <si>
    <t>党支部组织委员，团支部组织委员，班级宣传委员</t>
  </si>
  <si>
    <t>蒋瑶</t>
  </si>
  <si>
    <t>参与农学院新年晚会表演</t>
  </si>
  <si>
    <t>周巧玲</t>
  </si>
  <si>
    <t>农药所第一党支部副支部书记</t>
  </si>
  <si>
    <t>协助支部书记开展工作、参加农学院第八届优秀大学生学术夏令营志愿者工作</t>
  </si>
  <si>
    <t>王玥</t>
  </si>
  <si>
    <t>农学院研博会副主席、农药所第一党支部组织委员、浙大研究生会体育部部员</t>
  </si>
  <si>
    <t>张倩珂</t>
  </si>
  <si>
    <t>陈世宇</t>
  </si>
  <si>
    <t>参加无偿献血活动；校运会获研究生男子八百米第四名；辽宁省定向锦标赛长距离男子精英组第一名；参加农学院春晚，并担任节目主角</t>
  </si>
  <si>
    <t>常云云</t>
  </si>
  <si>
    <t>巫蕊霖</t>
  </si>
  <si>
    <t>支部书记、于子三宣讲团宣讲员</t>
  </si>
  <si>
    <t>于子三事迹宣讲、理想信念宣讲、支部活动开展</t>
  </si>
  <si>
    <t>SCI1(3,IF=4.525)</t>
  </si>
  <si>
    <t>SCI2(1,IF=3.38;3,IF=4.331)</t>
  </si>
  <si>
    <t>参加第七届保加利亚农业与食品国际会议，英文口头报告</t>
  </si>
  <si>
    <t>参加第七届保加利亚农业与食品国际会议，并做口头报告</t>
  </si>
  <si>
    <t>是否毕业班</t>
    <phoneticPr fontId="7" type="noConversion"/>
  </si>
  <si>
    <t>已交</t>
    <phoneticPr fontId="7" type="noConversion"/>
  </si>
  <si>
    <t>黄旦益</t>
    <phoneticPr fontId="7" type="noConversion"/>
  </si>
  <si>
    <t>专硕Ⅱ类</t>
    <phoneticPr fontId="7" type="noConversion"/>
  </si>
  <si>
    <t>专硕Ⅰ类</t>
    <phoneticPr fontId="7" type="noConversion"/>
  </si>
  <si>
    <t>博士Ⅱ类</t>
    <phoneticPr fontId="7" type="noConversion"/>
  </si>
  <si>
    <t>优研</t>
    <phoneticPr fontId="7" type="noConversion"/>
  </si>
  <si>
    <t>科硕Ⅰ类</t>
    <phoneticPr fontId="7" type="noConversion"/>
  </si>
  <si>
    <t>优研、优干</t>
    <phoneticPr fontId="7" type="noConversion"/>
  </si>
  <si>
    <t>优干</t>
    <phoneticPr fontId="7" type="noConversion"/>
  </si>
  <si>
    <t>农学院研博会新闻信息兼对外交流中心干事</t>
    <phoneticPr fontId="7" type="noConversion"/>
  </si>
  <si>
    <t>优研、优干</t>
    <phoneticPr fontId="7" type="noConversion"/>
  </si>
  <si>
    <t>南都一等</t>
    <phoneticPr fontId="7" type="noConversion"/>
  </si>
  <si>
    <t>黄子源奖学金</t>
    <phoneticPr fontId="7" type="noConversion"/>
  </si>
  <si>
    <t>南都三等</t>
    <phoneticPr fontId="7" type="noConversion"/>
  </si>
  <si>
    <t>光华奖学金</t>
    <phoneticPr fontId="7" type="noConversion"/>
  </si>
  <si>
    <t>杨咏曼奖学金</t>
    <phoneticPr fontId="7" type="noConversion"/>
  </si>
  <si>
    <t>光华奖学金（少数民族）</t>
  </si>
  <si>
    <t>海亮奖学金</t>
    <phoneticPr fontId="7" type="noConversion"/>
  </si>
  <si>
    <r>
      <rPr>
        <sz val="11"/>
        <color theme="1"/>
        <rFont val="宋体"/>
        <family val="3"/>
        <charset val="134"/>
      </rPr>
      <t>茶叶所</t>
    </r>
  </si>
  <si>
    <r>
      <rPr>
        <sz val="11"/>
        <color theme="1"/>
        <rFont val="宋体"/>
        <family val="3"/>
        <charset val="134"/>
      </rPr>
      <t>汉</t>
    </r>
  </si>
  <si>
    <r>
      <rPr>
        <sz val="11"/>
        <color theme="1"/>
        <rFont val="宋体"/>
        <family val="3"/>
        <charset val="134"/>
      </rPr>
      <t>已交</t>
    </r>
  </si>
  <si>
    <r>
      <rPr>
        <sz val="5"/>
        <color theme="1"/>
        <rFont val="宋体"/>
        <family val="3"/>
        <charset val="134"/>
      </rPr>
      <t>茶学研究生班长；研工部助管；强鹰俱乐部秘书处人力资源副主任；浙大茶艺队外联部部长</t>
    </r>
  </si>
  <si>
    <r>
      <t>1.2019.3.8</t>
    </r>
    <r>
      <rPr>
        <sz val="5"/>
        <color theme="1"/>
        <rFont val="宋体"/>
        <family val="3"/>
        <charset val="134"/>
      </rPr>
      <t>艺尚小镇</t>
    </r>
    <r>
      <rPr>
        <sz val="5"/>
        <color theme="1"/>
        <rFont val="Times New Roman"/>
        <family val="1"/>
      </rPr>
      <t>“3.8</t>
    </r>
    <r>
      <rPr>
        <sz val="5"/>
        <color theme="1"/>
        <rFont val="宋体"/>
        <family val="3"/>
        <charset val="134"/>
      </rPr>
      <t>妇女节</t>
    </r>
    <r>
      <rPr>
        <sz val="5"/>
        <color theme="1"/>
        <rFont val="Times New Roman"/>
        <family val="1"/>
      </rPr>
      <t>”</t>
    </r>
    <r>
      <rPr>
        <sz val="5"/>
        <color theme="1"/>
        <rFont val="宋体"/>
        <family val="3"/>
        <charset val="134"/>
      </rPr>
      <t>茶艺表演；</t>
    </r>
    <r>
      <rPr>
        <sz val="5"/>
        <color theme="1"/>
        <rFont val="Times New Roman"/>
        <family val="1"/>
      </rPr>
      <t xml:space="preserve">
2.2019.4.27 </t>
    </r>
    <r>
      <rPr>
        <sz val="5"/>
        <color theme="1"/>
        <rFont val="宋体"/>
        <family val="3"/>
        <charset val="134"/>
      </rPr>
      <t>浙江省敬老茶会志愿者及茶艺表演人员</t>
    </r>
  </si>
  <si>
    <r>
      <t>博士</t>
    </r>
    <r>
      <rPr>
        <sz val="11"/>
        <color theme="1"/>
        <rFont val="Times New Roman"/>
        <family val="1"/>
      </rPr>
      <t>I</t>
    </r>
    <r>
      <rPr>
        <sz val="11"/>
        <color theme="1"/>
        <rFont val="宋体"/>
        <family val="3"/>
        <charset val="134"/>
      </rPr>
      <t>类</t>
    </r>
    <r>
      <rPr>
        <sz val="11"/>
        <color theme="1"/>
        <rFont val="Times New Roman"/>
        <family val="1"/>
      </rPr>
      <t xml:space="preserve"> </t>
    </r>
  </si>
  <si>
    <r>
      <t>2018</t>
    </r>
    <r>
      <rPr>
        <sz val="5"/>
        <color theme="1"/>
        <rFont val="宋体"/>
        <family val="3"/>
        <charset val="134"/>
      </rPr>
      <t>年全国光生物学大会；</t>
    </r>
    <r>
      <rPr>
        <sz val="5"/>
        <color theme="1"/>
        <rFont val="Times New Roman"/>
        <family val="1"/>
      </rPr>
      <t>2019</t>
    </r>
    <r>
      <rPr>
        <sz val="5"/>
        <color theme="1"/>
        <rFont val="宋体"/>
        <family val="3"/>
        <charset val="134"/>
      </rPr>
      <t>年前往黄山校级实践基地进行社会实践活动</t>
    </r>
  </si>
  <si>
    <r>
      <t>奖学金类型</t>
    </r>
    <r>
      <rPr>
        <b/>
        <vertAlign val="superscript"/>
        <sz val="11"/>
        <color theme="1"/>
        <rFont val="宋体"/>
        <family val="3"/>
        <charset val="134"/>
      </rPr>
      <t>1</t>
    </r>
  </si>
  <si>
    <r>
      <t>参评类型</t>
    </r>
    <r>
      <rPr>
        <b/>
        <vertAlign val="superscript"/>
        <sz val="11"/>
        <color theme="1"/>
        <rFont val="宋体"/>
        <family val="3"/>
        <charset val="134"/>
      </rPr>
      <t>2</t>
    </r>
  </si>
  <si>
    <r>
      <t>学位课成绩</t>
    </r>
    <r>
      <rPr>
        <b/>
        <vertAlign val="superscript"/>
        <sz val="11"/>
        <color theme="1"/>
        <rFont val="宋体"/>
        <family val="3"/>
        <charset val="134"/>
      </rPr>
      <t>3</t>
    </r>
  </si>
  <si>
    <r>
      <t>有效论文类科研成果</t>
    </r>
    <r>
      <rPr>
        <b/>
        <vertAlign val="superscript"/>
        <sz val="11"/>
        <color theme="1"/>
        <rFont val="宋体"/>
        <family val="3"/>
        <charset val="134"/>
      </rPr>
      <t>4</t>
    </r>
  </si>
  <si>
    <r>
      <t>其他有效科研成果</t>
    </r>
    <r>
      <rPr>
        <b/>
        <vertAlign val="superscript"/>
        <sz val="10"/>
        <color theme="1"/>
        <rFont val="宋体"/>
        <family val="3"/>
        <charset val="134"/>
      </rPr>
      <t>5</t>
    </r>
  </si>
  <si>
    <r>
      <t>社会工作</t>
    </r>
    <r>
      <rPr>
        <b/>
        <vertAlign val="superscript"/>
        <sz val="10"/>
        <color theme="1"/>
        <rFont val="宋体"/>
        <family val="3"/>
        <charset val="134"/>
      </rPr>
      <t>6</t>
    </r>
  </si>
  <si>
    <r>
      <t>社会工作加分</t>
    </r>
    <r>
      <rPr>
        <b/>
        <vertAlign val="superscript"/>
        <sz val="11"/>
        <color theme="1"/>
        <rFont val="宋体"/>
        <family val="3"/>
        <charset val="134"/>
      </rPr>
      <t>6</t>
    </r>
  </si>
  <si>
    <r>
      <t>社会公益、文体活动</t>
    </r>
    <r>
      <rPr>
        <b/>
        <vertAlign val="superscript"/>
        <sz val="10"/>
        <color theme="1"/>
        <rFont val="宋体"/>
        <family val="3"/>
        <charset val="134"/>
      </rPr>
      <t>7</t>
    </r>
  </si>
  <si>
    <r>
      <t>德导评价</t>
    </r>
    <r>
      <rPr>
        <b/>
        <vertAlign val="superscript"/>
        <sz val="11"/>
        <color theme="1"/>
        <rFont val="宋体"/>
        <family val="3"/>
        <charset val="134"/>
      </rPr>
      <t>7</t>
    </r>
  </si>
  <si>
    <r>
      <t>推荐荣誉</t>
    </r>
    <r>
      <rPr>
        <b/>
        <vertAlign val="superscript"/>
        <sz val="11"/>
        <color theme="1"/>
        <rFont val="宋体"/>
        <family val="3"/>
        <charset val="134"/>
      </rPr>
      <t>8</t>
    </r>
  </si>
  <si>
    <r>
      <t>SCI2(</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1,IF=2.468</t>
    </r>
    <r>
      <rPr>
        <sz val="11"/>
        <color theme="1"/>
        <rFont val="宋体"/>
        <family val="3"/>
        <charset val="134"/>
      </rPr>
      <t>；</t>
    </r>
    <r>
      <rPr>
        <sz val="11"/>
        <color theme="1"/>
        <rFont val="Times New Roman"/>
        <family val="1"/>
      </rPr>
      <t>1</t>
    </r>
    <r>
      <rPr>
        <sz val="11"/>
        <color theme="1"/>
        <rFont val="宋体"/>
        <family val="3"/>
        <charset val="134"/>
      </rPr>
      <t>，</t>
    </r>
    <r>
      <rPr>
        <sz val="11"/>
        <color theme="1"/>
        <rFont val="Times New Roman"/>
        <family val="1"/>
      </rPr>
      <t>3.315)</t>
    </r>
  </si>
  <si>
    <r>
      <t xml:space="preserve">the 3rd International Whitefly Symposium </t>
    </r>
    <r>
      <rPr>
        <sz val="11"/>
        <color theme="1"/>
        <rFont val="宋体"/>
        <family val="3"/>
        <charset val="134"/>
      </rPr>
      <t>澳大利亚</t>
    </r>
    <r>
      <rPr>
        <sz val="11"/>
        <color theme="1"/>
        <rFont val="Times New Roman"/>
        <family val="1"/>
      </rPr>
      <t xml:space="preserve"> </t>
    </r>
    <r>
      <rPr>
        <sz val="11"/>
        <color theme="1"/>
        <rFont val="宋体"/>
        <family val="3"/>
        <charset val="134"/>
      </rPr>
      <t>口头报告</t>
    </r>
  </si>
  <si>
    <r>
      <t>参加国自然重大项目</t>
    </r>
    <r>
      <rPr>
        <sz val="5"/>
        <color theme="1"/>
        <rFont val="Times New Roman"/>
        <family val="1"/>
      </rPr>
      <t>“</t>
    </r>
    <r>
      <rPr>
        <sz val="5"/>
        <color theme="1"/>
        <rFont val="宋体"/>
        <family val="3"/>
        <charset val="134"/>
      </rPr>
      <t>作物双生病毒致病的分子机理</t>
    </r>
    <r>
      <rPr>
        <sz val="5"/>
        <color theme="1"/>
        <rFont val="Times New Roman"/>
        <family val="1"/>
      </rPr>
      <t>”</t>
    </r>
    <r>
      <rPr>
        <sz val="5"/>
        <color theme="1"/>
        <rFont val="宋体"/>
        <family val="3"/>
        <charset val="134"/>
      </rPr>
      <t>结题会议和第</t>
    </r>
    <r>
      <rPr>
        <sz val="5"/>
        <color theme="1"/>
        <rFont val="Times New Roman"/>
        <family val="1"/>
      </rPr>
      <t>4</t>
    </r>
    <r>
      <rPr>
        <sz val="5"/>
        <color theme="1"/>
        <rFont val="宋体"/>
        <family val="3"/>
        <charset val="134"/>
      </rPr>
      <t>届昆虫基因组及第</t>
    </r>
    <r>
      <rPr>
        <sz val="5"/>
        <color theme="1"/>
        <rFont val="Times New Roman"/>
        <family val="1"/>
      </rPr>
      <t>7</t>
    </r>
    <r>
      <rPr>
        <sz val="5"/>
        <color theme="1"/>
        <rFont val="宋体"/>
        <family val="3"/>
        <charset val="134"/>
      </rPr>
      <t>届昆虫生理生化及分子生物学国际会议并进行口头报告；参加生物分子互作技术与应用培训交流会；担任中国科协第</t>
    </r>
    <r>
      <rPr>
        <sz val="5"/>
        <color theme="1"/>
        <rFont val="Times New Roman"/>
        <family val="1"/>
      </rPr>
      <t>370</t>
    </r>
    <r>
      <rPr>
        <sz val="5"/>
        <color theme="1"/>
        <rFont val="宋体"/>
        <family val="3"/>
        <charset val="134"/>
      </rPr>
      <t>次青年科学家论坛志愿者；以</t>
    </r>
    <r>
      <rPr>
        <sz val="5"/>
        <color theme="1"/>
        <rFont val="Times New Roman"/>
        <family val="1"/>
      </rPr>
      <t>“Scientific research &amp; academic writing”</t>
    </r>
    <r>
      <rPr>
        <sz val="5"/>
        <color theme="1"/>
        <rFont val="宋体"/>
        <family val="3"/>
        <charset val="134"/>
      </rPr>
      <t>为题为农学院农创成员做学术分享；参加《浙大旋律</t>
    </r>
    <r>
      <rPr>
        <sz val="5"/>
        <color theme="1"/>
        <rFont val="Times New Roman"/>
        <family val="1"/>
      </rPr>
      <t>•</t>
    </r>
    <r>
      <rPr>
        <sz val="5"/>
        <color theme="1"/>
        <rFont val="宋体"/>
        <family val="3"/>
        <charset val="134"/>
      </rPr>
      <t>放飞梦想》青春歌会的录制；赴嘉兴南湖及南京农业大学动物医学院预防兽医研究生第二党支部进行党建交流</t>
    </r>
  </si>
  <si>
    <r>
      <t>SCI2</t>
    </r>
    <r>
      <rPr>
        <sz val="11"/>
        <color theme="1"/>
        <rFont val="宋体"/>
        <family val="3"/>
        <charset val="134"/>
      </rPr>
      <t>（</t>
    </r>
    <r>
      <rPr>
        <sz val="11"/>
        <color theme="1"/>
        <rFont val="Times New Roman"/>
        <family val="1"/>
      </rPr>
      <t>1</t>
    </r>
    <r>
      <rPr>
        <sz val="11"/>
        <color theme="1"/>
        <rFont val="宋体"/>
        <family val="3"/>
        <charset val="134"/>
      </rPr>
      <t>，</t>
    </r>
    <r>
      <rPr>
        <sz val="11"/>
        <color theme="1"/>
        <rFont val="Times New Roman"/>
        <family val="1"/>
      </rPr>
      <t>IF=0.99</t>
    </r>
    <r>
      <rPr>
        <sz val="11"/>
        <color theme="1"/>
        <rFont val="宋体"/>
        <family val="3"/>
        <charset val="134"/>
      </rPr>
      <t>，</t>
    </r>
    <r>
      <rPr>
        <sz val="11"/>
        <color theme="1"/>
        <rFont val="Times New Roman"/>
        <family val="1"/>
      </rPr>
      <t>4.731</t>
    </r>
    <r>
      <rPr>
        <sz val="11"/>
        <color theme="1"/>
        <rFont val="宋体"/>
        <family val="3"/>
        <charset val="134"/>
      </rPr>
      <t>）</t>
    </r>
  </si>
  <si>
    <r>
      <t>参加</t>
    </r>
    <r>
      <rPr>
        <sz val="5"/>
        <color theme="1"/>
        <rFont val="Times New Roman"/>
        <family val="1"/>
      </rPr>
      <t>2019</t>
    </r>
    <r>
      <rPr>
        <sz val="5"/>
        <color theme="1"/>
        <rFont val="宋体"/>
        <family val="3"/>
        <charset val="134"/>
      </rPr>
      <t>年蔡邦华活动日</t>
    </r>
  </si>
  <si>
    <r>
      <t>公开发明专利</t>
    </r>
    <r>
      <rPr>
        <sz val="11"/>
        <color theme="1"/>
        <rFont val="Times New Roman"/>
        <family val="1"/>
      </rPr>
      <t>1</t>
    </r>
    <r>
      <rPr>
        <sz val="11"/>
        <color theme="1"/>
        <rFont val="宋体"/>
        <family val="3"/>
        <charset val="134"/>
      </rPr>
      <t>（</t>
    </r>
    <r>
      <rPr>
        <sz val="11"/>
        <color theme="1"/>
        <rFont val="Times New Roman"/>
        <family val="1"/>
      </rPr>
      <t>1</t>
    </r>
    <r>
      <rPr>
        <sz val="11"/>
        <color theme="1"/>
        <rFont val="宋体"/>
        <family val="3"/>
        <charset val="134"/>
      </rPr>
      <t>）</t>
    </r>
  </si>
  <si>
    <r>
      <t xml:space="preserve">1. 2019.7.26-7.29 </t>
    </r>
    <r>
      <rPr>
        <sz val="5"/>
        <color theme="1"/>
        <rFont val="宋体"/>
        <family val="3"/>
        <charset val="134"/>
      </rPr>
      <t>参加第二届国际害虫综合治理学术研讨会（</t>
    </r>
    <r>
      <rPr>
        <sz val="5"/>
        <color theme="1"/>
        <rFont val="Times New Roman"/>
        <family val="1"/>
      </rPr>
      <t>The 2nd International Conference on Insect Pest Management</t>
    </r>
    <r>
      <rPr>
        <sz val="5"/>
        <color theme="1"/>
        <rFont val="宋体"/>
        <family val="3"/>
        <charset val="134"/>
      </rPr>
      <t>）</t>
    </r>
    <r>
      <rPr>
        <sz val="5"/>
        <color theme="1"/>
        <rFont val="Times New Roman"/>
        <family val="1"/>
      </rPr>
      <t>,</t>
    </r>
    <r>
      <rPr>
        <sz val="5"/>
        <color theme="1"/>
        <rFont val="宋体"/>
        <family val="3"/>
        <charset val="134"/>
      </rPr>
      <t>并做大会口头报告，得二等奖；</t>
    </r>
    <r>
      <rPr>
        <sz val="5"/>
        <color theme="1"/>
        <rFont val="Times New Roman"/>
        <family val="1"/>
      </rPr>
      <t xml:space="preserve">
2. 2019.8.16-8.17 </t>
    </r>
    <r>
      <rPr>
        <sz val="5"/>
        <color theme="1"/>
        <rFont val="宋体"/>
        <family val="3"/>
        <charset val="134"/>
      </rPr>
      <t>参加第五届中国果蝇生物学大会；</t>
    </r>
    <r>
      <rPr>
        <sz val="5"/>
        <color theme="1"/>
        <rFont val="Times New Roman"/>
        <family val="1"/>
      </rPr>
      <t xml:space="preserve">            
3. 2018.9 </t>
    </r>
    <r>
      <rPr>
        <sz val="5"/>
        <color theme="1"/>
        <rFont val="宋体"/>
        <family val="3"/>
        <charset val="134"/>
      </rPr>
      <t>发表一篇一级核心，第二作者；</t>
    </r>
    <r>
      <rPr>
        <sz val="5"/>
        <color theme="1"/>
        <rFont val="Times New Roman"/>
        <family val="1"/>
      </rPr>
      <t xml:space="preserve">
4. 2019.8</t>
    </r>
    <r>
      <rPr>
        <sz val="5"/>
        <color theme="1"/>
        <rFont val="宋体"/>
        <family val="3"/>
        <charset val="134"/>
      </rPr>
      <t>于温州铜铃山森林保护公园参加博士生暑期社会实践，主要负责团队党建工作。</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</si>
  <si>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1,IF=6.283)</t>
    </r>
  </si>
  <si>
    <r>
      <t>1</t>
    </r>
    <r>
      <rPr>
        <sz val="5"/>
        <color theme="1"/>
        <rFont val="宋体"/>
        <family val="3"/>
        <charset val="134"/>
      </rPr>
      <t>：参加浙江大学</t>
    </r>
    <r>
      <rPr>
        <sz val="5"/>
        <color theme="1"/>
        <rFont val="Times New Roman"/>
        <family val="1"/>
      </rPr>
      <t>2018</t>
    </r>
    <r>
      <rPr>
        <sz val="5"/>
        <color theme="1"/>
        <rFont val="宋体"/>
        <family val="3"/>
        <charset val="134"/>
      </rPr>
      <t>年运动会田径比赛，男子</t>
    </r>
    <r>
      <rPr>
        <sz val="5"/>
        <color theme="1"/>
        <rFont val="Times New Roman"/>
        <family val="1"/>
      </rPr>
      <t>1500</t>
    </r>
    <r>
      <rPr>
        <sz val="5"/>
        <color theme="1"/>
        <rFont val="宋体"/>
        <family val="3"/>
        <charset val="134"/>
      </rPr>
      <t>米第四名；</t>
    </r>
    <r>
      <rPr>
        <sz val="5"/>
        <color theme="1"/>
        <rFont val="Times New Roman"/>
        <family val="1"/>
      </rPr>
      <t>2</t>
    </r>
    <r>
      <rPr>
        <sz val="5"/>
        <color theme="1"/>
        <rFont val="宋体"/>
        <family val="3"/>
        <charset val="134"/>
      </rPr>
      <t>：参加浙江大学</t>
    </r>
    <r>
      <rPr>
        <sz val="5"/>
        <color theme="1"/>
        <rFont val="Times New Roman"/>
        <family val="1"/>
      </rPr>
      <t>2018</t>
    </r>
    <r>
      <rPr>
        <sz val="5"/>
        <color theme="1"/>
        <rFont val="宋体"/>
        <family val="3"/>
        <charset val="134"/>
      </rPr>
      <t>年</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水上运动会，龙舟</t>
    </r>
    <r>
      <rPr>
        <sz val="5"/>
        <color theme="1"/>
        <rFont val="Times New Roman"/>
        <family val="1"/>
      </rPr>
      <t>200</t>
    </r>
    <r>
      <rPr>
        <sz val="5"/>
        <color theme="1"/>
        <rFont val="宋体"/>
        <family val="3"/>
        <charset val="134"/>
      </rPr>
      <t>米竞速第二名；</t>
    </r>
    <r>
      <rPr>
        <sz val="5"/>
        <color theme="1"/>
        <rFont val="Times New Roman"/>
        <family val="1"/>
      </rPr>
      <t>3</t>
    </r>
    <r>
      <rPr>
        <sz val="5"/>
        <color theme="1"/>
        <rFont val="宋体"/>
        <family val="3"/>
        <charset val="134"/>
      </rPr>
      <t>：参加浙江大学</t>
    </r>
    <r>
      <rPr>
        <sz val="5"/>
        <color theme="1"/>
        <rFont val="Times New Roman"/>
        <family val="1"/>
      </rPr>
      <t>2018</t>
    </r>
    <r>
      <rPr>
        <sz val="5"/>
        <color theme="1"/>
        <rFont val="宋体"/>
        <family val="3"/>
        <charset val="134"/>
      </rPr>
      <t>年</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水上运动会，男子单人皮划艇</t>
    </r>
    <r>
      <rPr>
        <sz val="5"/>
        <color theme="1"/>
        <rFont val="Times New Roman"/>
        <family val="1"/>
      </rPr>
      <t>200</t>
    </r>
    <r>
      <rPr>
        <sz val="5"/>
        <color theme="1"/>
        <rFont val="宋体"/>
        <family val="3"/>
        <charset val="134"/>
      </rPr>
      <t>米第六名</t>
    </r>
    <r>
      <rPr>
        <sz val="5"/>
        <color theme="1"/>
        <rFont val="Times New Roman"/>
        <family val="1"/>
      </rPr>
      <t>4</t>
    </r>
    <r>
      <rPr>
        <sz val="5"/>
        <color theme="1"/>
        <rFont val="宋体"/>
        <family val="3"/>
        <charset val="134"/>
      </rPr>
      <t>：参加</t>
    </r>
    <r>
      <rPr>
        <sz val="5"/>
        <color theme="1"/>
        <rFont val="Times New Roman"/>
        <family val="1"/>
      </rPr>
      <t>2018</t>
    </r>
    <r>
      <rPr>
        <sz val="5"/>
        <color theme="1"/>
        <rFont val="宋体"/>
        <family val="3"/>
        <charset val="134"/>
      </rPr>
      <t>年浙江大学第三届校园国际马拉松暨耐克高校精英公路选拔赛（</t>
    </r>
    <r>
      <rPr>
        <sz val="5"/>
        <color theme="1"/>
        <rFont val="Times New Roman"/>
        <family val="1"/>
      </rPr>
      <t>Mini</t>
    </r>
    <r>
      <rPr>
        <sz val="5"/>
        <color theme="1"/>
        <rFont val="宋体"/>
        <family val="3"/>
        <charset val="134"/>
      </rPr>
      <t>马拉松精英组），个人第三名；</t>
    </r>
    <r>
      <rPr>
        <sz val="5"/>
        <color theme="1"/>
        <rFont val="Times New Roman"/>
        <family val="1"/>
      </rPr>
      <t>5</t>
    </r>
    <r>
      <rPr>
        <sz val="5"/>
        <color theme="1"/>
        <rFont val="宋体"/>
        <family val="3"/>
        <charset val="134"/>
      </rPr>
      <t>：参加</t>
    </r>
    <r>
      <rPr>
        <sz val="5"/>
        <color theme="1"/>
        <rFont val="Times New Roman"/>
        <family val="1"/>
      </rPr>
      <t>2019</t>
    </r>
    <r>
      <rPr>
        <sz val="5"/>
        <color theme="1"/>
        <rFont val="宋体"/>
        <family val="3"/>
        <charset val="134"/>
      </rPr>
      <t>浙江马拉松接力赛；</t>
    </r>
    <r>
      <rPr>
        <sz val="5"/>
        <color theme="1"/>
        <rFont val="Times New Roman"/>
        <family val="1"/>
      </rPr>
      <t>6</t>
    </r>
    <r>
      <rPr>
        <sz val="5"/>
        <color theme="1"/>
        <rFont val="宋体"/>
        <family val="3"/>
        <charset val="134"/>
      </rPr>
      <t>：参加</t>
    </r>
    <r>
      <rPr>
        <sz val="5"/>
        <color theme="1"/>
        <rFont val="Times New Roman"/>
        <family val="1"/>
      </rPr>
      <t>2019</t>
    </r>
    <r>
      <rPr>
        <sz val="5"/>
        <color theme="1"/>
        <rFont val="宋体"/>
        <family val="3"/>
        <charset val="134"/>
      </rPr>
      <t>中行杯横店马拉松；</t>
    </r>
    <r>
      <rPr>
        <sz val="5"/>
        <color theme="1"/>
        <rFont val="Times New Roman"/>
        <family val="1"/>
      </rPr>
      <t>7</t>
    </r>
    <r>
      <rPr>
        <sz val="5"/>
        <color theme="1"/>
        <rFont val="宋体"/>
        <family val="3"/>
        <charset val="134"/>
      </rPr>
      <t>：参加</t>
    </r>
    <r>
      <rPr>
        <sz val="5"/>
        <color theme="1"/>
        <rFont val="Times New Roman"/>
        <family val="1"/>
      </rPr>
      <t>“</t>
    </r>
    <r>
      <rPr>
        <sz val="5"/>
        <color theme="1"/>
        <rFont val="宋体"/>
        <family val="3"/>
        <charset val="134"/>
      </rPr>
      <t>梦想小镇杯</t>
    </r>
    <r>
      <rPr>
        <sz val="5"/>
        <color theme="1"/>
        <rFont val="Times New Roman"/>
        <family val="1"/>
      </rPr>
      <t>”2019</t>
    </r>
    <r>
      <rPr>
        <sz val="5"/>
        <color theme="1"/>
        <rFont val="宋体"/>
        <family val="3"/>
        <charset val="134"/>
      </rPr>
      <t>第八届杭州中国龙舟竞渡暨在杭高校龙舟锦标赛，获名校组一等奖；</t>
    </r>
    <r>
      <rPr>
        <sz val="5"/>
        <color theme="1"/>
        <rFont val="Times New Roman"/>
        <family val="1"/>
      </rPr>
      <t>8</t>
    </r>
    <r>
      <rPr>
        <sz val="5"/>
        <color theme="1"/>
        <rFont val="宋体"/>
        <family val="3"/>
        <charset val="134"/>
      </rPr>
      <t>：参加</t>
    </r>
    <r>
      <rPr>
        <sz val="5"/>
        <color theme="1"/>
        <rFont val="Times New Roman"/>
        <family val="1"/>
      </rPr>
      <t>2019</t>
    </r>
    <r>
      <rPr>
        <sz val="5"/>
        <color theme="1"/>
        <rFont val="宋体"/>
        <family val="3"/>
        <charset val="134"/>
      </rPr>
      <t>第七届耐克高校精英马拉松公路接力跑，团体第三名；</t>
    </r>
    <r>
      <rPr>
        <sz val="5"/>
        <color theme="1"/>
        <rFont val="Times New Roman"/>
        <family val="1"/>
      </rPr>
      <t>9</t>
    </r>
    <r>
      <rPr>
        <sz val="5"/>
        <color theme="1"/>
        <rFont val="宋体"/>
        <family val="3"/>
        <charset val="134"/>
      </rPr>
      <t>：参加</t>
    </r>
    <r>
      <rPr>
        <sz val="5"/>
        <color theme="1"/>
        <rFont val="Times New Roman"/>
        <family val="1"/>
      </rPr>
      <t>2018</t>
    </r>
    <r>
      <rPr>
        <sz val="5"/>
        <color theme="1"/>
        <rFont val="宋体"/>
        <family val="3"/>
        <charset val="134"/>
      </rPr>
      <t>年秋季校友毅行；</t>
    </r>
    <r>
      <rPr>
        <sz val="5"/>
        <color theme="1"/>
        <rFont val="Times New Roman"/>
        <family val="1"/>
      </rPr>
      <t>10</t>
    </r>
    <r>
      <rPr>
        <sz val="5"/>
        <color theme="1"/>
        <rFont val="宋体"/>
        <family val="3"/>
        <charset val="134"/>
      </rPr>
      <t>：参加</t>
    </r>
    <r>
      <rPr>
        <sz val="5"/>
        <color theme="1"/>
        <rFont val="Times New Roman"/>
        <family val="1"/>
      </rPr>
      <t>2019</t>
    </r>
    <r>
      <rPr>
        <sz val="5"/>
        <color theme="1"/>
        <rFont val="宋体"/>
        <family val="3"/>
        <charset val="134"/>
      </rPr>
      <t>年春季校友毅行；</t>
    </r>
    <r>
      <rPr>
        <sz val="5"/>
        <color theme="1"/>
        <rFont val="Times New Roman"/>
        <family val="1"/>
      </rPr>
      <t>11</t>
    </r>
    <r>
      <rPr>
        <sz val="5"/>
        <color theme="1"/>
        <rFont val="宋体"/>
        <family val="3"/>
        <charset val="134"/>
      </rPr>
      <t>：参加</t>
    </r>
    <r>
      <rPr>
        <sz val="5"/>
        <color theme="1"/>
        <rFont val="Times New Roman"/>
        <family val="1"/>
      </rPr>
      <t>2018</t>
    </r>
    <r>
      <rPr>
        <sz val="5"/>
        <color theme="1"/>
        <rFont val="宋体"/>
        <family val="3"/>
        <charset val="134"/>
      </rPr>
      <t>年美国昆虫学会</t>
    </r>
    <r>
      <rPr>
        <sz val="5"/>
        <color theme="1"/>
        <rFont val="Times New Roman"/>
        <family val="1"/>
      </rPr>
      <t>,</t>
    </r>
    <r>
      <rPr>
        <sz val="5"/>
        <color theme="1"/>
        <rFont val="宋体"/>
        <family val="3"/>
        <charset val="134"/>
      </rPr>
      <t>加拿大昆虫学会</t>
    </r>
    <r>
      <rPr>
        <sz val="5"/>
        <color theme="1"/>
        <rFont val="Times New Roman"/>
        <family val="1"/>
      </rPr>
      <t>,</t>
    </r>
    <r>
      <rPr>
        <sz val="5"/>
        <color theme="1"/>
        <rFont val="宋体"/>
        <family val="3"/>
        <charset val="134"/>
      </rPr>
      <t>和不列颠哥伦比亚昆虫学会联合年会并做墙报展示；</t>
    </r>
    <r>
      <rPr>
        <sz val="5"/>
        <color theme="1"/>
        <rFont val="Times New Roman"/>
        <family val="1"/>
      </rPr>
      <t>12</t>
    </r>
    <r>
      <rPr>
        <sz val="5"/>
        <color theme="1"/>
        <rFont val="宋体"/>
        <family val="3"/>
        <charset val="134"/>
      </rPr>
      <t>：参加</t>
    </r>
    <r>
      <rPr>
        <sz val="5"/>
        <color theme="1"/>
        <rFont val="Times New Roman"/>
        <family val="1"/>
      </rPr>
      <t>2019</t>
    </r>
    <r>
      <rPr>
        <sz val="5"/>
        <color theme="1"/>
        <rFont val="宋体"/>
        <family val="3"/>
        <charset val="134"/>
      </rPr>
      <t>年第七届国际昆虫生理生化与分子生物学学术研讨会并做口头报告；</t>
    </r>
    <r>
      <rPr>
        <sz val="5"/>
        <color theme="1"/>
        <rFont val="Times New Roman"/>
        <family val="1"/>
      </rPr>
      <t>13.</t>
    </r>
    <r>
      <rPr>
        <sz val="5"/>
        <color theme="1"/>
        <rFont val="宋体"/>
        <family val="3"/>
        <charset val="134"/>
      </rPr>
      <t>参加</t>
    </r>
    <r>
      <rPr>
        <sz val="5"/>
        <color theme="1"/>
        <rFont val="Times New Roman"/>
        <family val="1"/>
      </rPr>
      <t>2019</t>
    </r>
    <r>
      <rPr>
        <sz val="5"/>
        <color theme="1"/>
        <rFont val="宋体"/>
        <family val="3"/>
        <charset val="134"/>
      </rPr>
      <t>城市定向挑战赛；</t>
    </r>
    <r>
      <rPr>
        <sz val="5"/>
        <color theme="1"/>
        <rFont val="Times New Roman"/>
        <family val="1"/>
      </rPr>
      <t>14.</t>
    </r>
    <r>
      <rPr>
        <sz val="5"/>
        <color theme="1"/>
        <rFont val="宋体"/>
        <family val="3"/>
        <charset val="134"/>
      </rPr>
      <t>参加</t>
    </r>
    <r>
      <rPr>
        <sz val="5"/>
        <color theme="1"/>
        <rFont val="Times New Roman"/>
        <family val="1"/>
      </rPr>
      <t>2019</t>
    </r>
    <r>
      <rPr>
        <sz val="5"/>
        <color theme="1"/>
        <rFont val="宋体"/>
        <family val="3"/>
        <charset val="134"/>
      </rPr>
      <t>绿跑中国</t>
    </r>
    <r>
      <rPr>
        <sz val="5"/>
        <color theme="1"/>
        <rFont val="Times New Roman"/>
        <family val="1"/>
      </rPr>
      <t>*</t>
    </r>
    <r>
      <rPr>
        <sz val="5"/>
        <color theme="1"/>
        <rFont val="宋体"/>
        <family val="3"/>
        <charset val="134"/>
      </rPr>
      <t>杭州站比赛；</t>
    </r>
    <r>
      <rPr>
        <sz val="5"/>
        <color theme="1"/>
        <rFont val="Times New Roman"/>
        <family val="1"/>
      </rPr>
      <t>15.2018</t>
    </r>
    <r>
      <rPr>
        <sz val="5"/>
        <color theme="1"/>
        <rFont val="宋体"/>
        <family val="3"/>
        <charset val="134"/>
      </rPr>
      <t>年浙江大学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水上运动会工作人员；</t>
    </r>
    <r>
      <rPr>
        <sz val="5"/>
        <color theme="1"/>
        <rFont val="Times New Roman"/>
        <family val="1"/>
      </rPr>
      <t>16.2019</t>
    </r>
    <r>
      <rPr>
        <sz val="5"/>
        <color theme="1"/>
        <rFont val="宋体"/>
        <family val="3"/>
        <charset val="134"/>
      </rPr>
      <t>第十届耐克高校田径精英挑战赛裁判员</t>
    </r>
    <r>
      <rPr>
        <sz val="5"/>
        <color theme="1"/>
        <rFont val="Times New Roman"/>
        <family val="1"/>
      </rPr>
      <t>.</t>
    </r>
  </si>
  <si>
    <r>
      <t>2019</t>
    </r>
    <r>
      <rPr>
        <sz val="5"/>
        <color theme="1"/>
        <rFont val="宋体"/>
        <family val="3"/>
        <charset val="134"/>
      </rPr>
      <t>年</t>
    </r>
    <r>
      <rPr>
        <sz val="5"/>
        <color theme="1"/>
        <rFont val="Times New Roman"/>
        <family val="1"/>
      </rPr>
      <t>7</t>
    </r>
    <r>
      <rPr>
        <sz val="5"/>
        <color theme="1"/>
        <rFont val="宋体"/>
        <family val="3"/>
        <charset val="134"/>
      </rPr>
      <t>月在浙江大学余杭开始暑期社会实践</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</si>
  <si>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2,IF=6.283)</t>
    </r>
  </si>
  <si>
    <r>
      <t>2018</t>
    </r>
    <r>
      <rPr>
        <sz val="5"/>
        <color theme="1"/>
        <rFont val="宋体"/>
        <family val="3"/>
        <charset val="134"/>
      </rPr>
      <t>年</t>
    </r>
    <r>
      <rPr>
        <sz val="5"/>
        <color theme="1"/>
        <rFont val="Times New Roman"/>
        <family val="1"/>
      </rPr>
      <t>9</t>
    </r>
    <r>
      <rPr>
        <sz val="5"/>
        <color theme="1"/>
        <rFont val="宋体"/>
        <family val="3"/>
        <charset val="134"/>
      </rPr>
      <t>月</t>
    </r>
    <r>
      <rPr>
        <sz val="5"/>
        <color theme="1"/>
        <rFont val="Times New Roman"/>
        <family val="1"/>
      </rPr>
      <t>23</t>
    </r>
    <r>
      <rPr>
        <sz val="5"/>
        <color theme="1"/>
        <rFont val="宋体"/>
        <family val="3"/>
        <charset val="134"/>
      </rPr>
      <t>日，于浙江大学紫金港校区参加浙江大学植物保护学科全球化发展战略研讨会暨</t>
    </r>
    <r>
      <rPr>
        <sz val="5"/>
        <color theme="1"/>
        <rFont val="Times New Roman"/>
        <family val="1"/>
      </rPr>
      <t>“</t>
    </r>
    <r>
      <rPr>
        <sz val="5"/>
        <color theme="1"/>
        <rFont val="宋体"/>
        <family val="3"/>
        <charset val="134"/>
      </rPr>
      <t>海外学术大师联合工作室</t>
    </r>
    <r>
      <rPr>
        <sz val="5"/>
        <color theme="1"/>
        <rFont val="Times New Roman"/>
        <family val="1"/>
      </rPr>
      <t>”</t>
    </r>
    <r>
      <rPr>
        <sz val="5"/>
        <color theme="1"/>
        <rFont val="宋体"/>
        <family val="3"/>
        <charset val="134"/>
      </rPr>
      <t>启动会</t>
    </r>
    <r>
      <rPr>
        <sz val="5"/>
        <color theme="1"/>
        <rFont val="Times New Roman"/>
        <family val="1"/>
      </rPr>
      <t xml:space="preserve">
2018</t>
    </r>
    <r>
      <rPr>
        <sz val="5"/>
        <color theme="1"/>
        <rFont val="宋体"/>
        <family val="3"/>
        <charset val="134"/>
      </rPr>
      <t>年</t>
    </r>
    <r>
      <rPr>
        <sz val="5"/>
        <color theme="1"/>
        <rFont val="Times New Roman"/>
        <family val="1"/>
      </rPr>
      <t>11</t>
    </r>
    <r>
      <rPr>
        <sz val="5"/>
        <color theme="1"/>
        <rFont val="宋体"/>
        <family val="3"/>
        <charset val="134"/>
      </rPr>
      <t>月</t>
    </r>
    <r>
      <rPr>
        <sz val="5"/>
        <color theme="1"/>
        <rFont val="Times New Roman"/>
        <family val="1"/>
      </rPr>
      <t>24</t>
    </r>
    <r>
      <rPr>
        <sz val="5"/>
        <color theme="1"/>
        <rFont val="宋体"/>
        <family val="3"/>
        <charset val="134"/>
      </rPr>
      <t>日，参加</t>
    </r>
    <r>
      <rPr>
        <sz val="5"/>
        <color theme="1"/>
        <rFont val="Times New Roman"/>
        <family val="1"/>
      </rPr>
      <t>2018</t>
    </r>
    <r>
      <rPr>
        <sz val="5"/>
        <color theme="1"/>
        <rFont val="宋体"/>
        <family val="3"/>
        <charset val="134"/>
      </rPr>
      <t>浙大校友秋季毅行</t>
    </r>
    <r>
      <rPr>
        <sz val="5"/>
        <color theme="1"/>
        <rFont val="Times New Roman"/>
        <family val="1"/>
      </rPr>
      <t xml:space="preserve">
2019</t>
    </r>
    <r>
      <rPr>
        <sz val="5"/>
        <color theme="1"/>
        <rFont val="宋体"/>
        <family val="3"/>
        <charset val="134"/>
      </rPr>
      <t>年</t>
    </r>
    <r>
      <rPr>
        <sz val="5"/>
        <color theme="1"/>
        <rFont val="Times New Roman"/>
        <family val="1"/>
      </rPr>
      <t>3</t>
    </r>
    <r>
      <rPr>
        <sz val="5"/>
        <color theme="1"/>
        <rFont val="宋体"/>
        <family val="3"/>
        <charset val="134"/>
      </rPr>
      <t>月</t>
    </r>
    <r>
      <rPr>
        <sz val="5"/>
        <color theme="1"/>
        <rFont val="Times New Roman"/>
        <family val="1"/>
      </rPr>
      <t>28</t>
    </r>
    <r>
      <rPr>
        <sz val="5"/>
        <color theme="1"/>
        <rFont val="宋体"/>
        <family val="3"/>
        <charset val="134"/>
      </rPr>
      <t>日</t>
    </r>
    <r>
      <rPr>
        <sz val="5"/>
        <color theme="1"/>
        <rFont val="Times New Roman"/>
        <family val="1"/>
      </rPr>
      <t>-2019</t>
    </r>
    <r>
      <rPr>
        <sz val="5"/>
        <color theme="1"/>
        <rFont val="宋体"/>
        <family val="3"/>
        <charset val="134"/>
      </rPr>
      <t>年</t>
    </r>
    <r>
      <rPr>
        <sz val="5"/>
        <color theme="1"/>
        <rFont val="Times New Roman"/>
        <family val="1"/>
      </rPr>
      <t>3</t>
    </r>
    <r>
      <rPr>
        <sz val="5"/>
        <color theme="1"/>
        <rFont val="宋体"/>
        <family val="3"/>
        <charset val="134"/>
      </rPr>
      <t>月</t>
    </r>
    <r>
      <rPr>
        <sz val="5"/>
        <color theme="1"/>
        <rFont val="Times New Roman"/>
        <family val="1"/>
      </rPr>
      <t>31</t>
    </r>
    <r>
      <rPr>
        <sz val="5"/>
        <color theme="1"/>
        <rFont val="宋体"/>
        <family val="3"/>
        <charset val="134"/>
      </rPr>
      <t>日，赴日本参加第</t>
    </r>
    <r>
      <rPr>
        <sz val="5"/>
        <color theme="1"/>
        <rFont val="Times New Roman"/>
        <family val="1"/>
      </rPr>
      <t>9</t>
    </r>
    <r>
      <rPr>
        <sz val="5"/>
        <color theme="1"/>
        <rFont val="宋体"/>
        <family val="3"/>
        <charset val="134"/>
      </rPr>
      <t>届亚洲与大洋洲生理学会联合会及日本第</t>
    </r>
    <r>
      <rPr>
        <sz val="5"/>
        <color theme="1"/>
        <rFont val="Times New Roman"/>
        <family val="1"/>
      </rPr>
      <t>96</t>
    </r>
    <r>
      <rPr>
        <sz val="5"/>
        <color theme="1"/>
        <rFont val="宋体"/>
        <family val="3"/>
        <charset val="134"/>
      </rPr>
      <t>届生理学会并做</t>
    </r>
    <r>
      <rPr>
        <sz val="5"/>
        <color theme="1"/>
        <rFont val="Times New Roman"/>
        <family val="1"/>
      </rPr>
      <t>Poster</t>
    </r>
    <r>
      <rPr>
        <sz val="5"/>
        <color theme="1"/>
        <rFont val="宋体"/>
        <family val="3"/>
        <charset val="134"/>
      </rPr>
      <t>展示</t>
    </r>
    <r>
      <rPr>
        <sz val="5"/>
        <color theme="1"/>
        <rFont val="Times New Roman"/>
        <family val="1"/>
      </rPr>
      <t xml:space="preserve">
2019</t>
    </r>
    <r>
      <rPr>
        <sz val="5"/>
        <color theme="1"/>
        <rFont val="宋体"/>
        <family val="3"/>
        <charset val="134"/>
      </rPr>
      <t>年</t>
    </r>
    <r>
      <rPr>
        <sz val="5"/>
        <color theme="1"/>
        <rFont val="Times New Roman"/>
        <family val="1"/>
      </rPr>
      <t>4</t>
    </r>
    <r>
      <rPr>
        <sz val="5"/>
        <color theme="1"/>
        <rFont val="宋体"/>
        <family val="3"/>
        <charset val="134"/>
      </rPr>
      <t>月</t>
    </r>
    <r>
      <rPr>
        <sz val="5"/>
        <color theme="1"/>
        <rFont val="Times New Roman"/>
        <family val="1"/>
      </rPr>
      <t>1</t>
    </r>
    <r>
      <rPr>
        <sz val="5"/>
        <color theme="1"/>
        <rFont val="宋体"/>
        <family val="3"/>
        <charset val="134"/>
      </rPr>
      <t>日</t>
    </r>
    <r>
      <rPr>
        <sz val="5"/>
        <color theme="1"/>
        <rFont val="Times New Roman"/>
        <family val="1"/>
      </rPr>
      <t>-2019</t>
    </r>
    <r>
      <rPr>
        <sz val="5"/>
        <color theme="1"/>
        <rFont val="宋体"/>
        <family val="3"/>
        <charset val="134"/>
      </rPr>
      <t>年</t>
    </r>
    <r>
      <rPr>
        <sz val="5"/>
        <color theme="1"/>
        <rFont val="Times New Roman"/>
        <family val="1"/>
      </rPr>
      <t>4</t>
    </r>
    <r>
      <rPr>
        <sz val="5"/>
        <color theme="1"/>
        <rFont val="宋体"/>
        <family val="3"/>
        <charset val="134"/>
      </rPr>
      <t>月</t>
    </r>
    <r>
      <rPr>
        <sz val="5"/>
        <color theme="1"/>
        <rFont val="Times New Roman"/>
        <family val="1"/>
      </rPr>
      <t>6</t>
    </r>
    <r>
      <rPr>
        <sz val="5"/>
        <color theme="1"/>
        <rFont val="宋体"/>
        <family val="3"/>
        <charset val="134"/>
      </rPr>
      <t>日，赴日本自然科学研究机构参加热生理实验技术培训</t>
    </r>
    <r>
      <rPr>
        <sz val="5"/>
        <color theme="1"/>
        <rFont val="Times New Roman"/>
        <family val="1"/>
      </rPr>
      <t xml:space="preserve">
2019</t>
    </r>
    <r>
      <rPr>
        <sz val="5"/>
        <color theme="1"/>
        <rFont val="宋体"/>
        <family val="3"/>
        <charset val="134"/>
      </rPr>
      <t>年</t>
    </r>
    <r>
      <rPr>
        <sz val="5"/>
        <color theme="1"/>
        <rFont val="Times New Roman"/>
        <family val="1"/>
      </rPr>
      <t>5</t>
    </r>
    <r>
      <rPr>
        <sz val="5"/>
        <color theme="1"/>
        <rFont val="宋体"/>
        <family val="3"/>
        <charset val="134"/>
      </rPr>
      <t>月</t>
    </r>
    <r>
      <rPr>
        <sz val="5"/>
        <color theme="1"/>
        <rFont val="Times New Roman"/>
        <family val="1"/>
      </rPr>
      <t>24</t>
    </r>
    <r>
      <rPr>
        <sz val="5"/>
        <color theme="1"/>
        <rFont val="宋体"/>
        <family val="3"/>
        <charset val="134"/>
      </rPr>
      <t>日，参加农学院第四届</t>
    </r>
    <r>
      <rPr>
        <sz val="5"/>
        <color theme="1"/>
        <rFont val="Times New Roman"/>
        <family val="1"/>
      </rPr>
      <t>“</t>
    </r>
    <r>
      <rPr>
        <sz val="5"/>
        <color theme="1"/>
        <rFont val="宋体"/>
        <family val="3"/>
        <charset val="134"/>
      </rPr>
      <t>问道启真，逐梦农生</t>
    </r>
    <r>
      <rPr>
        <sz val="5"/>
        <color theme="1"/>
        <rFont val="Times New Roman"/>
        <family val="1"/>
      </rPr>
      <t>”</t>
    </r>
    <r>
      <rPr>
        <sz val="5"/>
        <color theme="1"/>
        <rFont val="宋体"/>
        <family val="3"/>
        <charset val="134"/>
      </rPr>
      <t>学生科技文化节之研究生创新论坛并获研究生墙报组三等奖</t>
    </r>
  </si>
  <si>
    <r>
      <t>SCI2(1,IF=1.970</t>
    </r>
    <r>
      <rPr>
        <sz val="11"/>
        <color theme="1"/>
        <rFont val="宋体"/>
        <family val="3"/>
        <charset val="134"/>
      </rPr>
      <t>，</t>
    </r>
    <r>
      <rPr>
        <sz val="11"/>
        <color theme="1"/>
        <rFont val="Times New Roman"/>
        <family val="1"/>
      </rPr>
      <t>1.478)</t>
    </r>
  </si>
  <si>
    <r>
      <t>参加农学院羽毛球比赛；篮球二级裁判员执法</t>
    </r>
    <r>
      <rPr>
        <sz val="5"/>
        <color theme="1"/>
        <rFont val="Times New Roman"/>
        <family val="1"/>
      </rPr>
      <t>“</t>
    </r>
    <r>
      <rPr>
        <sz val="5"/>
        <color theme="1"/>
        <rFont val="宋体"/>
        <family val="3"/>
        <charset val="134"/>
      </rPr>
      <t>新生杯</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农生杯</t>
    </r>
    <r>
      <rPr>
        <sz val="5"/>
        <color theme="1"/>
        <rFont val="Times New Roman"/>
        <family val="1"/>
      </rPr>
      <t>”</t>
    </r>
    <r>
      <rPr>
        <sz val="5"/>
        <color theme="1"/>
        <rFont val="宋体"/>
        <family val="3"/>
        <charset val="134"/>
      </rPr>
      <t>及部分学院比赛；昆虫所元旦晚会志愿者</t>
    </r>
  </si>
  <si>
    <r>
      <t>1.</t>
    </r>
    <r>
      <rPr>
        <sz val="5"/>
        <color theme="1"/>
        <rFont val="宋体"/>
        <family val="3"/>
        <charset val="134"/>
      </rPr>
      <t>担任本科生通识核心课程《生物安全》的助教；</t>
    </r>
    <r>
      <rPr>
        <sz val="5"/>
        <color theme="1"/>
        <rFont val="Times New Roman"/>
        <family val="1"/>
      </rPr>
      <t>2.</t>
    </r>
    <r>
      <rPr>
        <sz val="5"/>
        <color theme="1"/>
        <rFont val="宋体"/>
        <family val="3"/>
        <charset val="134"/>
      </rPr>
      <t>参加学院先锋学子培训；</t>
    </r>
    <r>
      <rPr>
        <sz val="5"/>
        <color theme="1"/>
        <rFont val="Times New Roman"/>
        <family val="1"/>
      </rPr>
      <t>3.2018</t>
    </r>
    <r>
      <rPr>
        <sz val="5"/>
        <color theme="1"/>
        <rFont val="宋体"/>
        <family val="3"/>
        <charset val="134"/>
      </rPr>
      <t>年</t>
    </r>
    <r>
      <rPr>
        <sz val="5"/>
        <color theme="1"/>
        <rFont val="Times New Roman"/>
        <family val="1"/>
      </rPr>
      <t>10</t>
    </r>
    <r>
      <rPr>
        <sz val="5"/>
        <color theme="1"/>
        <rFont val="宋体"/>
        <family val="3"/>
        <charset val="134"/>
      </rPr>
      <t>月参加中国植物保护学会</t>
    </r>
    <r>
      <rPr>
        <sz val="5"/>
        <color theme="1"/>
        <rFont val="Times New Roman"/>
        <family val="1"/>
      </rPr>
      <t>2018</t>
    </r>
    <r>
      <rPr>
        <sz val="5"/>
        <color theme="1"/>
        <rFont val="宋体"/>
        <family val="3"/>
        <charset val="134"/>
      </rPr>
      <t>年年会，提交会议摘要；</t>
    </r>
    <r>
      <rPr>
        <sz val="5"/>
        <color theme="1"/>
        <rFont val="Times New Roman"/>
        <family val="1"/>
      </rPr>
      <t>4.2018</t>
    </r>
    <r>
      <rPr>
        <sz val="5"/>
        <color theme="1"/>
        <rFont val="宋体"/>
        <family val="3"/>
        <charset val="134"/>
      </rPr>
      <t>年</t>
    </r>
    <r>
      <rPr>
        <sz val="5"/>
        <color theme="1"/>
        <rFont val="Times New Roman"/>
        <family val="1"/>
      </rPr>
      <t>11</t>
    </r>
    <r>
      <rPr>
        <sz val="5"/>
        <color theme="1"/>
        <rFont val="宋体"/>
        <family val="3"/>
        <charset val="134"/>
      </rPr>
      <t>月参加生物安全专业委员会</t>
    </r>
    <r>
      <rPr>
        <sz val="5"/>
        <color theme="1"/>
        <rFont val="Times New Roman"/>
        <family val="1"/>
      </rPr>
      <t>2018</t>
    </r>
    <r>
      <rPr>
        <sz val="5"/>
        <color theme="1"/>
        <rFont val="宋体"/>
        <family val="3"/>
        <charset val="134"/>
      </rPr>
      <t>年会</t>
    </r>
  </si>
  <si>
    <r>
      <t>1.</t>
    </r>
    <r>
      <rPr>
        <sz val="5"/>
        <color theme="1"/>
        <rFont val="宋体"/>
        <family val="3"/>
        <charset val="134"/>
      </rPr>
      <t>参加</t>
    </r>
    <r>
      <rPr>
        <sz val="5"/>
        <color theme="1"/>
        <rFont val="Times New Roman"/>
        <family val="1"/>
      </rPr>
      <t>2018</t>
    </r>
    <r>
      <rPr>
        <sz val="5"/>
        <color theme="1"/>
        <rFont val="宋体"/>
        <family val="3"/>
        <charset val="134"/>
      </rPr>
      <t>年秋季运动会：</t>
    </r>
    <r>
      <rPr>
        <sz val="5"/>
        <color theme="1"/>
        <rFont val="Times New Roman"/>
        <family val="1"/>
      </rPr>
      <t>400</t>
    </r>
    <r>
      <rPr>
        <sz val="5"/>
        <color theme="1"/>
        <rFont val="宋体"/>
        <family val="3"/>
        <charset val="134"/>
      </rPr>
      <t>米，</t>
    </r>
    <r>
      <rPr>
        <sz val="5"/>
        <color theme="1"/>
        <rFont val="Times New Roman"/>
        <family val="1"/>
      </rPr>
      <t>4×400</t>
    </r>
    <r>
      <rPr>
        <sz val="5"/>
        <color theme="1"/>
        <rFont val="宋体"/>
        <family val="3"/>
        <charset val="134"/>
      </rPr>
      <t>米接力；</t>
    </r>
    <r>
      <rPr>
        <sz val="5"/>
        <color theme="1"/>
        <rFont val="Times New Roman"/>
        <family val="1"/>
      </rPr>
      <t>2.</t>
    </r>
    <r>
      <rPr>
        <sz val="5"/>
        <color theme="1"/>
        <rFont val="宋体"/>
        <family val="3"/>
        <charset val="134"/>
      </rPr>
      <t>参加</t>
    </r>
    <r>
      <rPr>
        <sz val="5"/>
        <color theme="1"/>
        <rFont val="Times New Roman"/>
        <family val="1"/>
      </rPr>
      <t>2019</t>
    </r>
    <r>
      <rPr>
        <sz val="5"/>
        <color theme="1"/>
        <rFont val="宋体"/>
        <family val="3"/>
        <charset val="134"/>
      </rPr>
      <t>年春季运动会，一分钟跳绳一等奖；</t>
    </r>
    <r>
      <rPr>
        <sz val="5"/>
        <color theme="1"/>
        <rFont val="Times New Roman"/>
        <family val="1"/>
      </rPr>
      <t>3.2019</t>
    </r>
    <r>
      <rPr>
        <sz val="5"/>
        <color theme="1"/>
        <rFont val="宋体"/>
        <family val="3"/>
        <charset val="134"/>
      </rPr>
      <t>暑期赴浙江省农科院参加为期一月的博士社会实践；</t>
    </r>
    <r>
      <rPr>
        <sz val="5"/>
        <color theme="1"/>
        <rFont val="Times New Roman"/>
        <family val="1"/>
      </rPr>
      <t>4.</t>
    </r>
    <r>
      <rPr>
        <sz val="5"/>
        <color theme="1"/>
        <rFont val="宋体"/>
        <family val="3"/>
        <charset val="134"/>
      </rPr>
      <t>参加</t>
    </r>
    <r>
      <rPr>
        <sz val="5"/>
        <color theme="1"/>
        <rFont val="Times New Roman"/>
        <family val="1"/>
      </rPr>
      <t>2019</t>
    </r>
    <r>
      <rPr>
        <sz val="5"/>
        <color theme="1"/>
        <rFont val="宋体"/>
        <family val="3"/>
        <charset val="134"/>
      </rPr>
      <t>年第四届国际昆虫基因组学大会暨第七届国际昆虫生理生化与分子生物学学术研讨会</t>
    </r>
    <r>
      <rPr>
        <sz val="5"/>
        <color theme="1"/>
        <rFont val="Times New Roman"/>
        <family val="1"/>
      </rPr>
      <t>ICIG&amp;IPBMB</t>
    </r>
    <r>
      <rPr>
        <sz val="5"/>
        <color theme="1"/>
        <rFont val="宋体"/>
        <family val="3"/>
        <charset val="134"/>
      </rPr>
      <t>，并做口头报告；</t>
    </r>
    <r>
      <rPr>
        <sz val="5"/>
        <color theme="1"/>
        <rFont val="Times New Roman"/>
        <family val="1"/>
      </rPr>
      <t>5.</t>
    </r>
    <r>
      <rPr>
        <sz val="5"/>
        <color theme="1"/>
        <rFont val="宋体"/>
        <family val="3"/>
        <charset val="134"/>
      </rPr>
      <t>组建浙大跑步群</t>
    </r>
    <r>
      <rPr>
        <sz val="5"/>
        <color theme="1"/>
        <rFont val="Times New Roman"/>
        <family val="1"/>
      </rPr>
      <t>6.</t>
    </r>
    <r>
      <rPr>
        <sz val="5"/>
        <color theme="1"/>
        <rFont val="宋体"/>
        <family val="3"/>
        <charset val="134"/>
      </rPr>
      <t>参加德国长剑训练营</t>
    </r>
  </si>
  <si>
    <r>
      <t>SCI1(1</t>
    </r>
    <r>
      <rPr>
        <sz val="11"/>
        <color theme="1"/>
        <rFont val="宋体"/>
        <family val="3"/>
        <charset val="134"/>
      </rPr>
      <t>，</t>
    </r>
    <r>
      <rPr>
        <sz val="11"/>
        <color theme="1"/>
        <rFont val="Times New Roman"/>
        <family val="1"/>
      </rPr>
      <t>IF=2.619)</t>
    </r>
  </si>
  <si>
    <r>
      <t>1</t>
    </r>
    <r>
      <rPr>
        <sz val="5"/>
        <color theme="1"/>
        <rFont val="宋体"/>
        <family val="3"/>
        <charset val="134"/>
      </rPr>
      <t>、</t>
    </r>
    <r>
      <rPr>
        <sz val="5"/>
        <color theme="1"/>
        <rFont val="Times New Roman"/>
        <family val="1"/>
      </rPr>
      <t xml:space="preserve">2018 </t>
    </r>
    <r>
      <rPr>
        <sz val="5"/>
        <color theme="1"/>
        <rFont val="宋体"/>
        <family val="3"/>
        <charset val="134"/>
      </rPr>
      <t>浙江大学校运会（</t>
    </r>
    <r>
      <rPr>
        <sz val="5"/>
        <color theme="1"/>
        <rFont val="Times New Roman"/>
        <family val="1"/>
      </rPr>
      <t>4*100</t>
    </r>
    <r>
      <rPr>
        <sz val="5"/>
        <color theme="1"/>
        <rFont val="宋体"/>
        <family val="3"/>
        <charset val="134"/>
      </rPr>
      <t>接力赛，</t>
    </r>
    <r>
      <rPr>
        <sz val="5"/>
        <color theme="1"/>
        <rFont val="Times New Roman"/>
        <family val="1"/>
      </rPr>
      <t>100</t>
    </r>
    <r>
      <rPr>
        <sz val="5"/>
        <color theme="1"/>
        <rFont val="宋体"/>
        <family val="3"/>
        <charset val="134"/>
      </rPr>
      <t>米短跑）</t>
    </r>
    <r>
      <rPr>
        <sz val="5"/>
        <color theme="1"/>
        <rFont val="Times New Roman"/>
        <family val="1"/>
      </rPr>
      <t>2</t>
    </r>
    <r>
      <rPr>
        <sz val="5"/>
        <color theme="1"/>
        <rFont val="宋体"/>
        <family val="3"/>
        <charset val="134"/>
      </rPr>
      <t>、</t>
    </r>
    <r>
      <rPr>
        <sz val="5"/>
        <color theme="1"/>
        <rFont val="Times New Roman"/>
        <family val="1"/>
      </rPr>
      <t>2018</t>
    </r>
    <r>
      <rPr>
        <sz val="5"/>
        <color theme="1"/>
        <rFont val="宋体"/>
        <family val="3"/>
        <charset val="134"/>
      </rPr>
      <t>年创青春浙大双创杯全国大学生创业大赛志愿者（负责接待北京理工大学）</t>
    </r>
    <r>
      <rPr>
        <sz val="5"/>
        <color theme="1"/>
        <rFont val="Times New Roman"/>
        <family val="1"/>
      </rPr>
      <t>3</t>
    </r>
    <r>
      <rPr>
        <sz val="5"/>
        <color theme="1"/>
        <rFont val="宋体"/>
        <family val="3"/>
        <charset val="134"/>
      </rPr>
      <t>、</t>
    </r>
    <r>
      <rPr>
        <sz val="5"/>
        <color theme="1"/>
        <rFont val="Times New Roman"/>
        <family val="1"/>
      </rPr>
      <t xml:space="preserve">2018 </t>
    </r>
    <r>
      <rPr>
        <sz val="5"/>
        <color theme="1"/>
        <rFont val="宋体"/>
        <family val="3"/>
        <charset val="134"/>
      </rPr>
      <t>昆虫所党支部微党课大赛</t>
    </r>
    <r>
      <rPr>
        <sz val="5"/>
        <color theme="1"/>
        <rFont val="Times New Roman"/>
        <family val="1"/>
      </rPr>
      <t>4</t>
    </r>
    <r>
      <rPr>
        <sz val="5"/>
        <color theme="1"/>
        <rFont val="宋体"/>
        <family val="3"/>
        <charset val="134"/>
      </rPr>
      <t>、</t>
    </r>
    <r>
      <rPr>
        <sz val="5"/>
        <color theme="1"/>
        <rFont val="Times New Roman"/>
        <family val="1"/>
      </rPr>
      <t xml:space="preserve">2019 </t>
    </r>
    <r>
      <rPr>
        <sz val="5"/>
        <color theme="1"/>
        <rFont val="宋体"/>
        <family val="3"/>
        <charset val="134"/>
      </rPr>
      <t>浙江大学军训理想信念宣讲（参与蓝田学园和碧峰学园宣讲）</t>
    </r>
    <r>
      <rPr>
        <sz val="5"/>
        <color theme="1"/>
        <rFont val="Times New Roman"/>
        <family val="1"/>
      </rPr>
      <t>5</t>
    </r>
    <r>
      <rPr>
        <sz val="5"/>
        <color theme="1"/>
        <rFont val="宋体"/>
        <family val="3"/>
        <charset val="134"/>
      </rPr>
      <t>、浙江大学研究生理论宣讲团成员（主要负责党课构架和理论材料整理）</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</si>
  <si>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1,IF=2.677</t>
    </r>
    <r>
      <rPr>
        <sz val="11"/>
        <color theme="1"/>
        <rFont val="宋体"/>
        <family val="3"/>
        <charset val="134"/>
      </rPr>
      <t>）</t>
    </r>
  </si>
  <si>
    <r>
      <t>参加浙江大学农业与生物技术学院第一届</t>
    </r>
    <r>
      <rPr>
        <sz val="5"/>
        <color theme="1"/>
        <rFont val="Times New Roman"/>
        <family val="1"/>
      </rPr>
      <t>“</t>
    </r>
    <r>
      <rPr>
        <sz val="5"/>
        <color theme="1"/>
        <rFont val="宋体"/>
        <family val="3"/>
        <charset val="134"/>
      </rPr>
      <t>农生杯</t>
    </r>
    <r>
      <rPr>
        <sz val="5"/>
        <color theme="1"/>
        <rFont val="Times New Roman"/>
        <family val="1"/>
      </rPr>
      <t>”</t>
    </r>
    <r>
      <rPr>
        <sz val="5"/>
        <color theme="1"/>
        <rFont val="宋体"/>
        <family val="3"/>
        <charset val="134"/>
      </rPr>
      <t>羽毛球比赛，获得女子单打第三名。参加温州农科院暑期实践。参加浙江大学</t>
    </r>
    <r>
      <rPr>
        <sz val="5"/>
        <color theme="1"/>
        <rFont val="Times New Roman"/>
        <family val="1"/>
      </rPr>
      <t>2019</t>
    </r>
    <r>
      <rPr>
        <sz val="5"/>
        <color theme="1"/>
        <rFont val="宋体"/>
        <family val="3"/>
        <charset val="134"/>
      </rPr>
      <t>年三好杯乒乓球比赛。参加浙江大学</t>
    </r>
    <r>
      <rPr>
        <sz val="5"/>
        <color theme="1"/>
        <rFont val="Times New Roman"/>
        <family val="1"/>
      </rPr>
      <t>2019</t>
    </r>
    <r>
      <rPr>
        <sz val="5"/>
        <color theme="1"/>
        <rFont val="宋体"/>
        <family val="3"/>
        <charset val="134"/>
      </rPr>
      <t>年三好杯羽毛球比赛。</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</si>
  <si>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1,IF=2.619</t>
    </r>
    <r>
      <rPr>
        <sz val="11"/>
        <color theme="1"/>
        <rFont val="宋体"/>
        <family val="3"/>
        <charset val="134"/>
      </rPr>
      <t>）</t>
    </r>
  </si>
  <si>
    <r>
      <t>2019</t>
    </r>
    <r>
      <rPr>
        <sz val="5"/>
        <color theme="1"/>
        <rFont val="宋体"/>
        <family val="3"/>
        <charset val="134"/>
      </rPr>
      <t>年浙江大学农学院博士生社会实践</t>
    </r>
    <r>
      <rPr>
        <sz val="5"/>
        <color theme="1"/>
        <rFont val="Times New Roman"/>
        <family val="1"/>
      </rPr>
      <t>(</t>
    </r>
    <r>
      <rPr>
        <sz val="5"/>
        <color theme="1"/>
        <rFont val="宋体"/>
        <family val="3"/>
        <charset val="134"/>
      </rPr>
      <t>调研组组长</t>
    </r>
    <r>
      <rPr>
        <sz val="5"/>
        <color theme="1"/>
        <rFont val="Times New Roman"/>
        <family val="1"/>
      </rPr>
      <t>)</t>
    </r>
    <r>
      <rPr>
        <sz val="5"/>
        <color theme="1"/>
        <rFont val="宋体"/>
        <family val="3"/>
        <charset val="134"/>
      </rPr>
      <t>；</t>
    </r>
    <r>
      <rPr>
        <sz val="5"/>
        <color theme="1"/>
        <rFont val="Times New Roman"/>
        <family val="1"/>
      </rPr>
      <t>2019</t>
    </r>
    <r>
      <rPr>
        <sz val="5"/>
        <color theme="1"/>
        <rFont val="宋体"/>
        <family val="3"/>
        <charset val="134"/>
      </rPr>
      <t>年浙江省第十五届大学生运动会女子甲组冠军；第</t>
    </r>
    <r>
      <rPr>
        <sz val="5"/>
        <color theme="1"/>
        <rFont val="Times New Roman"/>
        <family val="1"/>
      </rPr>
      <t>21</t>
    </r>
    <r>
      <rPr>
        <sz val="5"/>
        <color theme="1"/>
        <rFont val="宋体"/>
        <family val="3"/>
        <charset val="134"/>
      </rPr>
      <t>届中国大学生篮球联赛（</t>
    </r>
    <r>
      <rPr>
        <sz val="5"/>
        <color theme="1"/>
        <rFont val="Times New Roman"/>
        <family val="1"/>
      </rPr>
      <t>CUBA</t>
    </r>
    <r>
      <rPr>
        <sz val="5"/>
        <color theme="1"/>
        <rFont val="宋体"/>
        <family val="3"/>
        <charset val="134"/>
      </rPr>
      <t>）三级联赛总决赛八强；</t>
    </r>
    <r>
      <rPr>
        <sz val="5"/>
        <color theme="1"/>
        <rFont val="Times New Roman"/>
        <family val="1"/>
      </rPr>
      <t>2019</t>
    </r>
    <r>
      <rPr>
        <sz val="5"/>
        <color theme="1"/>
        <rFont val="宋体"/>
        <family val="3"/>
        <charset val="134"/>
      </rPr>
      <t>年</t>
    </r>
    <r>
      <rPr>
        <sz val="5"/>
        <color theme="1"/>
        <rFont val="Times New Roman"/>
        <family val="1"/>
      </rPr>
      <t>7</t>
    </r>
    <r>
      <rPr>
        <sz val="5"/>
        <color theme="1"/>
        <rFont val="宋体"/>
        <family val="3"/>
        <charset val="134"/>
      </rPr>
      <t>月参加第四届国际昆虫基因组学与第七届生理生化分子生物学大会并作口头报告；</t>
    </r>
    <r>
      <rPr>
        <sz val="5"/>
        <color theme="1"/>
        <rFont val="Times New Roman"/>
        <family val="1"/>
      </rPr>
      <t>2019</t>
    </r>
    <r>
      <rPr>
        <sz val="5"/>
        <color theme="1"/>
        <rFont val="宋体"/>
        <family val="3"/>
        <charset val="134"/>
      </rPr>
      <t>年</t>
    </r>
    <r>
      <rPr>
        <sz val="5"/>
        <color theme="1"/>
        <rFont val="Times New Roman"/>
        <family val="1"/>
      </rPr>
      <t>8</t>
    </r>
    <r>
      <rPr>
        <sz val="5"/>
        <color theme="1"/>
        <rFont val="宋体"/>
        <family val="3"/>
        <charset val="134"/>
      </rPr>
      <t>月参加中国昆虫学年会并作口头报告</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</si>
  <si>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2,IF=2.677)</t>
    </r>
  </si>
  <si>
    <r>
      <t>参加秋季毅行；参加校园马拉松；浙江大学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水上运动会，获龙舟</t>
    </r>
    <r>
      <rPr>
        <sz val="5"/>
        <color theme="1"/>
        <rFont val="Times New Roman"/>
        <family val="1"/>
      </rPr>
      <t>200</t>
    </r>
    <r>
      <rPr>
        <sz val="5"/>
        <color theme="1"/>
        <rFont val="宋体"/>
        <family val="3"/>
        <charset val="134"/>
      </rPr>
      <t>米团体第二名；参观浙江嘉兴南湖纪念馆；参加第二届国际害虫治理会议</t>
    </r>
  </si>
  <si>
    <r>
      <t>SCI1</t>
    </r>
    <r>
      <rPr>
        <sz val="11"/>
        <color theme="1"/>
        <rFont val="宋体"/>
        <family val="3"/>
        <charset val="134"/>
      </rPr>
      <t>（</t>
    </r>
    <r>
      <rPr>
        <sz val="11"/>
        <color theme="1"/>
        <rFont val="Times New Roman"/>
        <family val="1"/>
      </rPr>
      <t>1,IF=1.478</t>
    </r>
    <r>
      <rPr>
        <sz val="11"/>
        <color theme="1"/>
        <rFont val="宋体"/>
        <family val="3"/>
        <charset val="134"/>
      </rPr>
      <t>）</t>
    </r>
  </si>
  <si>
    <r>
      <t>1</t>
    </r>
    <r>
      <rPr>
        <sz val="5"/>
        <color theme="1"/>
        <rFont val="宋体"/>
        <family val="3"/>
        <charset val="134"/>
      </rPr>
      <t>、</t>
    </r>
    <r>
      <rPr>
        <sz val="5"/>
        <color theme="1"/>
        <rFont val="Times New Roman"/>
        <family val="1"/>
      </rPr>
      <t xml:space="preserve">2018.11 </t>
    </r>
    <r>
      <rPr>
        <sz val="5"/>
        <color theme="1"/>
        <rFont val="宋体"/>
        <family val="3"/>
        <charset val="134"/>
      </rPr>
      <t>参加</t>
    </r>
    <r>
      <rPr>
        <sz val="5"/>
        <color theme="1"/>
        <rFont val="Times New Roman"/>
        <family val="1"/>
      </rPr>
      <t>ESA</t>
    </r>
    <r>
      <rPr>
        <sz val="5"/>
        <color theme="1"/>
        <rFont val="宋体"/>
        <family val="3"/>
        <charset val="134"/>
      </rPr>
      <t>、</t>
    </r>
    <r>
      <rPr>
        <sz val="5"/>
        <color theme="1"/>
        <rFont val="Times New Roman"/>
        <family val="1"/>
      </rPr>
      <t>ESC</t>
    </r>
    <r>
      <rPr>
        <sz val="5"/>
        <color theme="1"/>
        <rFont val="宋体"/>
        <family val="3"/>
        <charset val="134"/>
      </rPr>
      <t>、</t>
    </r>
    <r>
      <rPr>
        <sz val="5"/>
        <color theme="1"/>
        <rFont val="Times New Roman"/>
        <family val="1"/>
      </rPr>
      <t>ESBC</t>
    </r>
    <r>
      <rPr>
        <sz val="5"/>
        <color theme="1"/>
        <rFont val="宋体"/>
        <family val="3"/>
        <charset val="134"/>
      </rPr>
      <t>联合年会（加拿大温哥华）并做</t>
    </r>
    <r>
      <rPr>
        <sz val="5"/>
        <color theme="1"/>
        <rFont val="Times New Roman"/>
        <family val="1"/>
      </rPr>
      <t>poster</t>
    </r>
    <r>
      <rPr>
        <sz val="5"/>
        <color theme="1"/>
        <rFont val="宋体"/>
        <family val="3"/>
        <charset val="134"/>
      </rPr>
      <t>报告</t>
    </r>
    <r>
      <rPr>
        <sz val="5"/>
        <color theme="1"/>
        <rFont val="Times New Roman"/>
        <family val="1"/>
      </rPr>
      <t>2</t>
    </r>
    <r>
      <rPr>
        <sz val="5"/>
        <color theme="1"/>
        <rFont val="宋体"/>
        <family val="3"/>
        <charset val="134"/>
      </rPr>
      <t>、</t>
    </r>
    <r>
      <rPr>
        <sz val="5"/>
        <color theme="1"/>
        <rFont val="Times New Roman"/>
        <family val="1"/>
      </rPr>
      <t xml:space="preserve">2019.7 </t>
    </r>
    <r>
      <rPr>
        <sz val="5"/>
        <color theme="1"/>
        <rFont val="宋体"/>
        <family val="3"/>
        <charset val="134"/>
      </rPr>
      <t>参加</t>
    </r>
    <r>
      <rPr>
        <sz val="5"/>
        <color theme="1"/>
        <rFont val="Times New Roman"/>
        <family val="1"/>
      </rPr>
      <t>ICIG&amp;IPBMB</t>
    </r>
    <r>
      <rPr>
        <sz val="5"/>
        <color theme="1"/>
        <rFont val="宋体"/>
        <family val="3"/>
        <charset val="134"/>
      </rPr>
      <t>国际会议（重庆）并做口头报告</t>
    </r>
    <r>
      <rPr>
        <sz val="5"/>
        <color theme="1"/>
        <rFont val="Times New Roman"/>
        <family val="1"/>
      </rPr>
      <t>3</t>
    </r>
    <r>
      <rPr>
        <sz val="5"/>
        <color theme="1"/>
        <rFont val="宋体"/>
        <family val="3"/>
        <charset val="134"/>
      </rPr>
      <t>、</t>
    </r>
    <r>
      <rPr>
        <sz val="5"/>
        <color theme="1"/>
        <rFont val="Times New Roman"/>
        <family val="1"/>
      </rPr>
      <t xml:space="preserve">2019.8 </t>
    </r>
    <r>
      <rPr>
        <sz val="5"/>
        <color theme="1"/>
        <rFont val="宋体"/>
        <family val="3"/>
        <charset val="134"/>
      </rPr>
      <t>参加中国昆虫学会</t>
    </r>
    <r>
      <rPr>
        <sz val="5"/>
        <color theme="1"/>
        <rFont val="Times New Roman"/>
        <family val="1"/>
      </rPr>
      <t>2019</t>
    </r>
    <r>
      <rPr>
        <sz val="5"/>
        <color theme="1"/>
        <rFont val="宋体"/>
        <family val="3"/>
        <charset val="134"/>
      </rPr>
      <t>学术年会（桂林）做口头报告并获分组报告二等奖</t>
    </r>
  </si>
  <si>
    <r>
      <t>公开发明专利</t>
    </r>
    <r>
      <rPr>
        <sz val="11"/>
        <color theme="1"/>
        <rFont val="Times New Roman"/>
        <family val="1"/>
      </rPr>
      <t>2</t>
    </r>
    <r>
      <rPr>
        <sz val="11"/>
        <color theme="1"/>
        <rFont val="宋体"/>
        <family val="3"/>
        <charset val="134"/>
      </rPr>
      <t>（</t>
    </r>
    <r>
      <rPr>
        <sz val="11"/>
        <color theme="1"/>
        <rFont val="Times New Roman"/>
        <family val="1"/>
      </rPr>
      <t>1</t>
    </r>
    <r>
      <rPr>
        <sz val="11"/>
        <color theme="1"/>
        <rFont val="宋体"/>
        <family val="3"/>
        <charset val="134"/>
      </rPr>
      <t>）</t>
    </r>
  </si>
  <si>
    <r>
      <t>1.</t>
    </r>
    <r>
      <rPr>
        <sz val="5"/>
        <color theme="1"/>
        <rFont val="宋体"/>
        <family val="3"/>
        <charset val="134"/>
      </rPr>
      <t>和昆虫所研究生第一党支部合力举办昆虫摄影大赛，昆虫标本展览，昆虫趣味答题等一系列支部特色活动</t>
    </r>
    <r>
      <rPr>
        <sz val="5"/>
        <color theme="1"/>
        <rFont val="Times New Roman"/>
        <family val="1"/>
      </rPr>
      <t xml:space="preserve">
2.</t>
    </r>
    <r>
      <rPr>
        <sz val="5"/>
        <color theme="1"/>
        <rFont val="宋体"/>
        <family val="3"/>
        <charset val="134"/>
      </rPr>
      <t>参加农学院第五届蔡邦华研究生活动日</t>
    </r>
    <r>
      <rPr>
        <sz val="5"/>
        <color theme="1"/>
        <rFont val="Times New Roman"/>
        <family val="1"/>
      </rPr>
      <t xml:space="preserve">
3.</t>
    </r>
    <r>
      <rPr>
        <sz val="5"/>
        <color theme="1"/>
        <rFont val="宋体"/>
        <family val="3"/>
        <charset val="134"/>
      </rPr>
      <t>参观党的诞生地</t>
    </r>
    <r>
      <rPr>
        <sz val="5"/>
        <color theme="1"/>
        <rFont val="Times New Roman"/>
        <family val="1"/>
      </rPr>
      <t>---</t>
    </r>
    <r>
      <rPr>
        <sz val="5"/>
        <color theme="1"/>
        <rFont val="宋体"/>
        <family val="3"/>
        <charset val="134"/>
      </rPr>
      <t>嘉兴南湖</t>
    </r>
  </si>
  <si>
    <r>
      <t>武汉</t>
    </r>
    <r>
      <rPr>
        <sz val="5"/>
        <color theme="1"/>
        <rFont val="Times New Roman"/>
        <family val="1"/>
      </rPr>
      <t>*</t>
    </r>
    <r>
      <rPr>
        <sz val="5"/>
        <color theme="1"/>
        <rFont val="宋体"/>
        <family val="3"/>
        <charset val="134"/>
      </rPr>
      <t>南湖第一届作物学与植物保护博士生论坛</t>
    </r>
    <r>
      <rPr>
        <sz val="5"/>
        <color theme="1"/>
        <rFont val="Times New Roman"/>
        <family val="1"/>
      </rPr>
      <t xml:space="preserve"> </t>
    </r>
    <r>
      <rPr>
        <sz val="5"/>
        <color theme="1"/>
        <rFont val="宋体"/>
        <family val="3"/>
        <charset val="134"/>
      </rPr>
      <t>口头报告；第一届昆虫比较免疫与互作学术研讨会；受邀与浙江大学官方抖音号合作，拍摄高校拉歌作品，获</t>
    </r>
    <r>
      <rPr>
        <sz val="5"/>
        <color theme="1"/>
        <rFont val="Times New Roman"/>
        <family val="1"/>
      </rPr>
      <t>22.6w</t>
    </r>
    <r>
      <rPr>
        <sz val="5"/>
        <color theme="1"/>
        <rFont val="宋体"/>
        <family val="3"/>
        <charset val="134"/>
      </rPr>
      <t>人次点击量；参与浙江卫视《奔跑吧》节目录制；</t>
    </r>
    <r>
      <rPr>
        <sz val="5"/>
        <color theme="1"/>
        <rFont val="Times New Roman"/>
        <family val="1"/>
      </rPr>
      <t>2019</t>
    </r>
    <r>
      <rPr>
        <sz val="5"/>
        <color theme="1"/>
        <rFont val="宋体"/>
        <family val="3"/>
        <charset val="134"/>
      </rPr>
      <t>浙江大学</t>
    </r>
    <r>
      <rPr>
        <sz val="5"/>
        <color theme="1"/>
        <rFont val="Times New Roman"/>
        <family val="1"/>
      </rPr>
      <t>“</t>
    </r>
    <r>
      <rPr>
        <sz val="5"/>
        <color theme="1"/>
        <rFont val="宋体"/>
        <family val="3"/>
        <charset val="134"/>
      </rPr>
      <t>新年狂欢夜</t>
    </r>
    <r>
      <rPr>
        <sz val="5"/>
        <color theme="1"/>
        <rFont val="Times New Roman"/>
        <family val="1"/>
      </rPr>
      <t>”</t>
    </r>
    <r>
      <rPr>
        <sz val="5"/>
        <color theme="1"/>
        <rFont val="宋体"/>
        <family val="3"/>
        <charset val="134"/>
      </rPr>
      <t>《我爱你中国》表演者；浙江大学</t>
    </r>
    <r>
      <rPr>
        <sz val="5"/>
        <color theme="1"/>
        <rFont val="Times New Roman"/>
        <family val="1"/>
      </rPr>
      <t>“</t>
    </r>
    <r>
      <rPr>
        <sz val="5"/>
        <color theme="1"/>
        <rFont val="宋体"/>
        <family val="3"/>
        <charset val="134"/>
      </rPr>
      <t>校园十佳歌手</t>
    </r>
    <r>
      <rPr>
        <sz val="5"/>
        <color theme="1"/>
        <rFont val="Times New Roman"/>
        <family val="1"/>
      </rPr>
      <t>”</t>
    </r>
    <r>
      <rPr>
        <sz val="5"/>
        <color theme="1"/>
        <rFont val="宋体"/>
        <family val="3"/>
        <charset val="134"/>
      </rPr>
      <t>、云峰学园</t>
    </r>
    <r>
      <rPr>
        <sz val="5"/>
        <color theme="1"/>
        <rFont val="Times New Roman"/>
        <family val="1"/>
      </rPr>
      <t>“</t>
    </r>
    <r>
      <rPr>
        <sz val="5"/>
        <color theme="1"/>
        <rFont val="宋体"/>
        <family val="3"/>
        <charset val="134"/>
      </rPr>
      <t>十佳歌手</t>
    </r>
    <r>
      <rPr>
        <sz val="5"/>
        <color theme="1"/>
        <rFont val="Times New Roman"/>
        <family val="1"/>
      </rPr>
      <t>”</t>
    </r>
    <r>
      <rPr>
        <sz val="5"/>
        <color theme="1"/>
        <rFont val="宋体"/>
        <family val="3"/>
        <charset val="134"/>
      </rPr>
      <t>、农学院新生合唱比赛等比赛评委、</t>
    </r>
    <r>
      <rPr>
        <sz val="5"/>
        <color theme="1"/>
        <rFont val="Times New Roman"/>
        <family val="1"/>
      </rPr>
      <t>2018</t>
    </r>
    <r>
      <rPr>
        <sz val="5"/>
        <color theme="1"/>
        <rFont val="宋体"/>
        <family val="3"/>
        <charset val="134"/>
      </rPr>
      <t>本科生</t>
    </r>
    <r>
      <rPr>
        <sz val="5"/>
        <color theme="1"/>
        <rFont val="Times New Roman"/>
        <family val="1"/>
      </rPr>
      <t>SQTP</t>
    </r>
    <r>
      <rPr>
        <sz val="5"/>
        <color theme="1"/>
        <rFont val="宋体"/>
        <family val="3"/>
        <charset val="134"/>
      </rPr>
      <t>项目答辩评审；</t>
    </r>
    <r>
      <rPr>
        <sz val="5"/>
        <color theme="1"/>
        <rFont val="Times New Roman"/>
        <family val="1"/>
      </rPr>
      <t>2019</t>
    </r>
    <r>
      <rPr>
        <sz val="5"/>
        <color theme="1"/>
        <rFont val="宋体"/>
        <family val="3"/>
        <charset val="134"/>
      </rPr>
      <t>浙江大学春博会主题曲《春临其境》原唱者；浙大师生献礼祖国</t>
    </r>
    <r>
      <rPr>
        <sz val="5"/>
        <color theme="1"/>
        <rFont val="Times New Roman"/>
        <family val="1"/>
      </rPr>
      <t>70</t>
    </r>
    <r>
      <rPr>
        <sz val="5"/>
        <color theme="1"/>
        <rFont val="宋体"/>
        <family val="3"/>
        <charset val="134"/>
      </rPr>
      <t>周年华诞合唱比赛农学院指导；第九届</t>
    </r>
    <r>
      <rPr>
        <sz val="5"/>
        <color theme="1"/>
        <rFont val="Times New Roman"/>
        <family val="1"/>
      </rPr>
      <t>IGSF“</t>
    </r>
    <r>
      <rPr>
        <sz val="5"/>
        <color theme="1"/>
        <rFont val="宋体"/>
        <family val="3"/>
        <charset val="134"/>
      </rPr>
      <t>全国研究生奖学金信息会</t>
    </r>
    <r>
      <rPr>
        <sz val="5"/>
        <color theme="1"/>
        <rFont val="Times New Roman"/>
        <family val="1"/>
      </rPr>
      <t>”</t>
    </r>
    <r>
      <rPr>
        <sz val="5"/>
        <color theme="1"/>
        <rFont val="宋体"/>
        <family val="3"/>
        <charset val="134"/>
      </rPr>
      <t>英文广播志愿者（浙大仅</t>
    </r>
    <r>
      <rPr>
        <sz val="5"/>
        <color theme="1"/>
        <rFont val="Times New Roman"/>
        <family val="1"/>
      </rPr>
      <t>4</t>
    </r>
    <r>
      <rPr>
        <sz val="5"/>
        <color theme="1"/>
        <rFont val="宋体"/>
        <family val="3"/>
        <charset val="134"/>
      </rPr>
      <t>名）；浙江大学</t>
    </r>
    <r>
      <rPr>
        <sz val="5"/>
        <color theme="1"/>
        <rFont val="Times New Roman"/>
        <family val="1"/>
      </rPr>
      <t>120</t>
    </r>
    <r>
      <rPr>
        <sz val="5"/>
        <color theme="1"/>
        <rFont val="宋体"/>
        <family val="3"/>
        <charset val="134"/>
      </rPr>
      <t>周年校庆志愿者；农学院教职工联谊、昆虫所、生物所新晚节目嘉宾。</t>
    </r>
  </si>
  <si>
    <r>
      <t>1</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6</t>
    </r>
    <r>
      <rPr>
        <sz val="5"/>
        <color theme="1"/>
        <rFont val="宋体"/>
        <family val="3"/>
        <charset val="134"/>
      </rPr>
      <t>月，组织举办昆虫所特色活动</t>
    </r>
    <r>
      <rPr>
        <sz val="5"/>
        <color theme="1"/>
        <rFont val="Times New Roman"/>
        <family val="1"/>
      </rPr>
      <t>-</t>
    </r>
    <r>
      <rPr>
        <sz val="5"/>
        <color theme="1"/>
        <rFont val="宋体"/>
        <family val="3"/>
        <charset val="134"/>
      </rPr>
      <t>第五届蔡邦华活动日；</t>
    </r>
    <r>
      <rPr>
        <sz val="5"/>
        <color theme="1"/>
        <rFont val="Times New Roman"/>
        <family val="1"/>
      </rPr>
      <t>2</t>
    </r>
    <r>
      <rPr>
        <sz val="5"/>
        <color theme="1"/>
        <rFont val="宋体"/>
        <family val="3"/>
        <charset val="134"/>
      </rPr>
      <t>、</t>
    </r>
    <r>
      <rPr>
        <sz val="5"/>
        <color theme="1"/>
        <rFont val="Times New Roman"/>
        <family val="1"/>
      </rPr>
      <t>2018</t>
    </r>
    <r>
      <rPr>
        <sz val="5"/>
        <color theme="1"/>
        <rFont val="宋体"/>
        <family val="3"/>
        <charset val="134"/>
      </rPr>
      <t>年</t>
    </r>
    <r>
      <rPr>
        <sz val="5"/>
        <color theme="1"/>
        <rFont val="Times New Roman"/>
        <family val="1"/>
      </rPr>
      <t>12</t>
    </r>
    <r>
      <rPr>
        <sz val="5"/>
        <color theme="1"/>
        <rFont val="宋体"/>
        <family val="3"/>
        <charset val="134"/>
      </rPr>
      <t>月，参与第一届武汉南湖作物学和植物保护博士论坛，并做</t>
    </r>
    <r>
      <rPr>
        <sz val="5"/>
        <color theme="1"/>
        <rFont val="Times New Roman"/>
        <family val="1"/>
      </rPr>
      <t>Poster</t>
    </r>
    <r>
      <rPr>
        <sz val="5"/>
        <color theme="1"/>
        <rFont val="宋体"/>
        <family val="3"/>
        <charset val="134"/>
      </rPr>
      <t>；</t>
    </r>
    <r>
      <rPr>
        <sz val="5"/>
        <color theme="1"/>
        <rFont val="Times New Roman"/>
        <family val="1"/>
      </rPr>
      <t>3</t>
    </r>
    <r>
      <rPr>
        <sz val="5"/>
        <color theme="1"/>
        <rFont val="宋体"/>
        <family val="3"/>
        <charset val="134"/>
      </rPr>
      <t>、参加冬季</t>
    </r>
    <r>
      <rPr>
        <sz val="5"/>
        <color theme="1"/>
        <rFont val="Times New Roman"/>
        <family val="1"/>
      </rPr>
      <t>“</t>
    </r>
    <r>
      <rPr>
        <sz val="5"/>
        <color theme="1"/>
        <rFont val="宋体"/>
        <family val="3"/>
        <charset val="134"/>
      </rPr>
      <t>农学院</t>
    </r>
    <r>
      <rPr>
        <sz val="5"/>
        <color theme="1"/>
        <rFont val="Times New Roman"/>
        <family val="1"/>
      </rPr>
      <t>.</t>
    </r>
    <r>
      <rPr>
        <sz val="5"/>
        <color theme="1"/>
        <rFont val="宋体"/>
        <family val="3"/>
        <charset val="134"/>
      </rPr>
      <t>趣味运动会</t>
    </r>
    <r>
      <rPr>
        <sz val="5"/>
        <color theme="1"/>
        <rFont val="Times New Roman"/>
        <family val="1"/>
      </rPr>
      <t>”</t>
    </r>
    <r>
      <rPr>
        <sz val="5"/>
        <color theme="1"/>
        <rFont val="宋体"/>
        <family val="3"/>
        <charset val="134"/>
      </rPr>
      <t>拔河比赛</t>
    </r>
    <r>
      <rPr>
        <sz val="5"/>
        <color theme="1"/>
        <rFont val="Times New Roman"/>
        <family val="1"/>
      </rPr>
      <t xml:space="preserve"> </t>
    </r>
    <r>
      <rPr>
        <sz val="5"/>
        <color theme="1"/>
        <rFont val="宋体"/>
        <family val="3"/>
        <charset val="134"/>
      </rPr>
      <t>，并获得冠军；</t>
    </r>
    <r>
      <rPr>
        <sz val="5"/>
        <color theme="1"/>
        <rFont val="Times New Roman"/>
        <family val="1"/>
      </rPr>
      <t>4</t>
    </r>
    <r>
      <rPr>
        <sz val="5"/>
        <color theme="1"/>
        <rFont val="宋体"/>
        <family val="3"/>
        <charset val="134"/>
      </rPr>
      <t>、参加浙江大学</t>
    </r>
    <r>
      <rPr>
        <sz val="5"/>
        <color theme="1"/>
        <rFont val="Times New Roman"/>
        <family val="1"/>
      </rPr>
      <t>“</t>
    </r>
    <r>
      <rPr>
        <sz val="5"/>
        <color theme="1"/>
        <rFont val="宋体"/>
        <family val="3"/>
        <charset val="134"/>
      </rPr>
      <t>校友毅行</t>
    </r>
    <r>
      <rPr>
        <sz val="5"/>
        <color theme="1"/>
        <rFont val="Times New Roman"/>
        <family val="1"/>
      </rPr>
      <t>”</t>
    </r>
    <r>
      <rPr>
        <sz val="5"/>
        <color theme="1"/>
        <rFont val="宋体"/>
        <family val="3"/>
        <charset val="134"/>
      </rPr>
      <t>；</t>
    </r>
    <r>
      <rPr>
        <sz val="5"/>
        <color theme="1"/>
        <rFont val="Times New Roman"/>
        <family val="1"/>
      </rPr>
      <t>5</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8</t>
    </r>
    <r>
      <rPr>
        <sz val="5"/>
        <color theme="1"/>
        <rFont val="宋体"/>
        <family val="3"/>
        <charset val="134"/>
      </rPr>
      <t>月，赴天科高新技术发展有限公司参加暑期社会实践。</t>
    </r>
  </si>
  <si>
    <r>
      <t>昆虫第二党支部组织委员、昆虫所</t>
    </r>
    <r>
      <rPr>
        <sz val="5"/>
        <color theme="1"/>
        <rFont val="Times New Roman"/>
        <family val="1"/>
      </rPr>
      <t>16</t>
    </r>
    <r>
      <rPr>
        <sz val="5"/>
        <color theme="1"/>
        <rFont val="宋体"/>
        <family val="3"/>
        <charset val="134"/>
      </rPr>
      <t>级班级组织委员</t>
    </r>
  </si>
  <si>
    <r>
      <t>1</t>
    </r>
    <r>
      <rPr>
        <sz val="5"/>
        <color theme="1"/>
        <rFont val="宋体"/>
        <family val="3"/>
        <charset val="134"/>
      </rPr>
      <t>：参加</t>
    </r>
    <r>
      <rPr>
        <sz val="5"/>
        <color theme="1"/>
        <rFont val="Times New Roman"/>
        <family val="1"/>
      </rPr>
      <t>Easin</t>
    </r>
    <r>
      <rPr>
        <sz val="5"/>
        <color theme="1"/>
        <rFont val="宋体"/>
        <family val="3"/>
        <charset val="134"/>
      </rPr>
      <t>国际义工旅行和中国生物多样性保护与绿色发展基金会共同举办的辽宁斑海豹保护活动</t>
    </r>
    <r>
      <rPr>
        <sz val="5"/>
        <color theme="1"/>
        <rFont val="Times New Roman"/>
        <family val="1"/>
      </rPr>
      <t xml:space="preserve"> </t>
    </r>
    <r>
      <rPr>
        <sz val="5"/>
        <color theme="1"/>
        <rFont val="宋体"/>
        <family val="3"/>
        <charset val="134"/>
      </rPr>
      <t>；</t>
    </r>
    <r>
      <rPr>
        <sz val="5"/>
        <color theme="1"/>
        <rFont val="Times New Roman"/>
        <family val="1"/>
      </rPr>
      <t>2</t>
    </r>
    <r>
      <rPr>
        <sz val="5"/>
        <color theme="1"/>
        <rFont val="宋体"/>
        <family val="3"/>
        <charset val="134"/>
      </rPr>
      <t>：参加上海仁渡海洋公益发展中心举办的海岸线科研监测项目</t>
    </r>
  </si>
  <si>
    <r>
      <t>1</t>
    </r>
    <r>
      <rPr>
        <sz val="5"/>
        <color theme="1"/>
        <rFont val="宋体"/>
        <family val="3"/>
        <charset val="134"/>
      </rPr>
      <t>：参加</t>
    </r>
    <r>
      <rPr>
        <sz val="5"/>
        <color theme="1"/>
        <rFont val="Times New Roman"/>
        <family val="1"/>
      </rPr>
      <t>2019</t>
    </r>
    <r>
      <rPr>
        <sz val="5"/>
        <color theme="1"/>
        <rFont val="宋体"/>
        <family val="3"/>
        <charset val="134"/>
      </rPr>
      <t>年</t>
    </r>
    <r>
      <rPr>
        <sz val="5"/>
        <color theme="1"/>
        <rFont val="Times New Roman"/>
        <family val="1"/>
      </rPr>
      <t>7</t>
    </r>
    <r>
      <rPr>
        <sz val="5"/>
        <color theme="1"/>
        <rFont val="宋体"/>
        <family val="3"/>
        <charset val="134"/>
      </rPr>
      <t>月第二节国际害虫综合治理学术研讨会，并做学术报告，获研究生口头汇报一等奖；</t>
    </r>
    <r>
      <rPr>
        <sz val="5"/>
        <color theme="1"/>
        <rFont val="Times New Roman"/>
        <family val="1"/>
      </rPr>
      <t>2</t>
    </r>
    <r>
      <rPr>
        <sz val="5"/>
        <color theme="1"/>
        <rFont val="宋体"/>
        <family val="3"/>
        <charset val="134"/>
      </rPr>
      <t>：参加</t>
    </r>
    <r>
      <rPr>
        <sz val="5"/>
        <color theme="1"/>
        <rFont val="Times New Roman"/>
        <family val="1"/>
      </rPr>
      <t>2019</t>
    </r>
    <r>
      <rPr>
        <sz val="5"/>
        <color theme="1"/>
        <rFont val="宋体"/>
        <family val="3"/>
        <charset val="134"/>
      </rPr>
      <t>暑期博士生社会实践；</t>
    </r>
    <r>
      <rPr>
        <sz val="5"/>
        <color theme="1"/>
        <rFont val="Times New Roman"/>
        <family val="1"/>
      </rPr>
      <t>3</t>
    </r>
    <r>
      <rPr>
        <sz val="5"/>
        <color theme="1"/>
        <rFont val="宋体"/>
        <family val="3"/>
        <charset val="134"/>
      </rPr>
      <t>：参加</t>
    </r>
    <r>
      <rPr>
        <sz val="5"/>
        <color theme="1"/>
        <rFont val="Times New Roman"/>
        <family val="1"/>
      </rPr>
      <t>2019</t>
    </r>
    <r>
      <rPr>
        <sz val="5"/>
        <color theme="1"/>
        <rFont val="宋体"/>
        <family val="3"/>
        <charset val="134"/>
      </rPr>
      <t>年</t>
    </r>
    <r>
      <rPr>
        <sz val="5"/>
        <color theme="1"/>
        <rFont val="Times New Roman"/>
        <family val="1"/>
      </rPr>
      <t>8</t>
    </r>
    <r>
      <rPr>
        <sz val="5"/>
        <color theme="1"/>
        <rFont val="宋体"/>
        <family val="3"/>
        <charset val="134"/>
      </rPr>
      <t>月第五届中国果蝇生物学大会；</t>
    </r>
  </si>
  <si>
    <r>
      <t>2019</t>
    </r>
    <r>
      <rPr>
        <sz val="5"/>
        <color theme="1"/>
        <rFont val="宋体"/>
        <family val="3"/>
        <charset val="134"/>
      </rPr>
      <t>年参加浙江天科高新技术发展有限公司社会实践</t>
    </r>
  </si>
  <si>
    <r>
      <t>2019</t>
    </r>
    <r>
      <rPr>
        <sz val="5"/>
        <color theme="1"/>
        <rFont val="宋体"/>
        <family val="3"/>
        <charset val="134"/>
      </rPr>
      <t>年农学院暑期夏令营</t>
    </r>
    <r>
      <rPr>
        <sz val="5"/>
        <color theme="1"/>
        <rFont val="Times New Roman"/>
        <family val="1"/>
      </rPr>
      <t>“</t>
    </r>
    <r>
      <rPr>
        <sz val="5"/>
        <color theme="1"/>
        <rFont val="宋体"/>
        <family val="3"/>
        <charset val="134"/>
      </rPr>
      <t>优秀志愿者</t>
    </r>
    <r>
      <rPr>
        <sz val="5"/>
        <color theme="1"/>
        <rFont val="Times New Roman"/>
        <family val="1"/>
      </rPr>
      <t>”
2019</t>
    </r>
    <r>
      <rPr>
        <sz val="5"/>
        <color theme="1"/>
        <rFont val="宋体"/>
        <family val="3"/>
        <charset val="134"/>
      </rPr>
      <t>年第五届蔡邦华研究生活动一等奖</t>
    </r>
    <r>
      <rPr>
        <sz val="5"/>
        <color theme="1"/>
        <rFont val="Times New Roman"/>
        <family val="1"/>
      </rPr>
      <t xml:space="preserve">
2019</t>
    </r>
    <r>
      <rPr>
        <sz val="5"/>
        <color theme="1"/>
        <rFont val="宋体"/>
        <family val="3"/>
        <charset val="134"/>
      </rPr>
      <t>年趣味学术大比拼一等奖</t>
    </r>
    <r>
      <rPr>
        <sz val="5"/>
        <color theme="1"/>
        <rFont val="Times New Roman"/>
        <family val="1"/>
      </rPr>
      <t xml:space="preserve">
2019</t>
    </r>
    <r>
      <rPr>
        <sz val="5"/>
        <color theme="1"/>
        <rFont val="宋体"/>
        <family val="3"/>
        <charset val="134"/>
      </rPr>
      <t>年</t>
    </r>
    <r>
      <rPr>
        <sz val="5"/>
        <color theme="1"/>
        <rFont val="Times New Roman"/>
        <family val="1"/>
      </rPr>
      <t>“</t>
    </r>
    <r>
      <rPr>
        <sz val="5"/>
        <color theme="1"/>
        <rFont val="宋体"/>
        <family val="3"/>
        <charset val="134"/>
      </rPr>
      <t>五四青年说</t>
    </r>
    <r>
      <rPr>
        <sz val="5"/>
        <color theme="1"/>
        <rFont val="Times New Roman"/>
        <family val="1"/>
      </rPr>
      <t>”</t>
    </r>
    <r>
      <rPr>
        <sz val="5"/>
        <color theme="1"/>
        <rFont val="宋体"/>
        <family val="3"/>
        <charset val="134"/>
      </rPr>
      <t>优秀奖</t>
    </r>
    <r>
      <rPr>
        <sz val="5"/>
        <color theme="1"/>
        <rFont val="Times New Roman"/>
        <family val="1"/>
      </rPr>
      <t xml:space="preserve">
2019</t>
    </r>
    <r>
      <rPr>
        <sz val="5"/>
        <color theme="1"/>
        <rFont val="宋体"/>
        <family val="3"/>
        <charset val="134"/>
      </rPr>
      <t>年</t>
    </r>
    <r>
      <rPr>
        <sz val="5"/>
        <color theme="1"/>
        <rFont val="Times New Roman"/>
        <family val="1"/>
      </rPr>
      <t>“</t>
    </r>
    <r>
      <rPr>
        <sz val="5"/>
        <color theme="1"/>
        <rFont val="宋体"/>
        <family val="3"/>
        <charset val="134"/>
      </rPr>
      <t>薪火相传</t>
    </r>
    <r>
      <rPr>
        <sz val="5"/>
        <color theme="1"/>
        <rFont val="Times New Roman"/>
        <family val="1"/>
      </rPr>
      <t xml:space="preserve"> </t>
    </r>
    <r>
      <rPr>
        <sz val="5"/>
        <color theme="1"/>
        <rFont val="宋体"/>
        <family val="3"/>
        <charset val="134"/>
      </rPr>
      <t>生生不息</t>
    </r>
    <r>
      <rPr>
        <sz val="5"/>
        <color theme="1"/>
        <rFont val="Times New Roman"/>
        <family val="1"/>
      </rPr>
      <t>”</t>
    </r>
    <r>
      <rPr>
        <sz val="5"/>
        <color theme="1"/>
        <rFont val="宋体"/>
        <family val="3"/>
        <charset val="134"/>
      </rPr>
      <t>浙江大学农学院延安之旅实践教育优秀证书</t>
    </r>
    <r>
      <rPr>
        <sz val="5"/>
        <color theme="1"/>
        <rFont val="Times New Roman"/>
        <family val="1"/>
      </rPr>
      <t xml:space="preserve">
2018</t>
    </r>
    <r>
      <rPr>
        <sz val="5"/>
        <color theme="1"/>
        <rFont val="宋体"/>
        <family val="3"/>
        <charset val="134"/>
      </rPr>
      <t>年秋季校园毅行活动</t>
    </r>
  </si>
  <si>
    <r>
      <t>1.</t>
    </r>
    <r>
      <rPr>
        <sz val="5"/>
        <color theme="1"/>
        <rFont val="宋体"/>
        <family val="3"/>
        <charset val="134"/>
      </rPr>
      <t>农学院</t>
    </r>
    <r>
      <rPr>
        <sz val="5"/>
        <color theme="1"/>
        <rFont val="Times New Roman"/>
        <family val="1"/>
      </rPr>
      <t>2018</t>
    </r>
    <r>
      <rPr>
        <sz val="5"/>
        <color theme="1"/>
        <rFont val="宋体"/>
        <family val="3"/>
        <charset val="134"/>
      </rPr>
      <t>年社会实践十佳团队评比答辩会主持人；农学院</t>
    </r>
    <r>
      <rPr>
        <sz val="5"/>
        <color theme="1"/>
        <rFont val="Times New Roman"/>
        <family val="1"/>
      </rPr>
      <t>2018</t>
    </r>
    <r>
      <rPr>
        <sz val="5"/>
        <color theme="1"/>
        <rFont val="宋体"/>
        <family val="3"/>
        <charset val="134"/>
      </rPr>
      <t>年新生合唱比赛晚会礼仪；昆虫所</t>
    </r>
    <r>
      <rPr>
        <sz val="5"/>
        <color theme="1"/>
        <rFont val="Times New Roman"/>
        <family val="1"/>
      </rPr>
      <t>2019</t>
    </r>
    <r>
      <rPr>
        <sz val="5"/>
        <color theme="1"/>
        <rFont val="宋体"/>
        <family val="3"/>
        <charset val="134"/>
      </rPr>
      <t>年新年晚会主持人</t>
    </r>
    <r>
      <rPr>
        <sz val="5"/>
        <color theme="1"/>
        <rFont val="Times New Roman"/>
        <family val="1"/>
      </rPr>
      <t xml:space="preserve"> 2019</t>
    </r>
    <r>
      <rPr>
        <sz val="5"/>
        <color theme="1"/>
        <rFont val="宋体"/>
        <family val="3"/>
        <charset val="134"/>
      </rPr>
      <t>年昆虫所蔡邦华研究生活动日活动策划并担任主持人；作为农学院负责人组织并参与浙江大学放飞梦想青春歌节目的录制；</t>
    </r>
    <r>
      <rPr>
        <sz val="5"/>
        <color theme="1"/>
        <rFont val="Times New Roman"/>
        <family val="1"/>
      </rPr>
      <t>2019</t>
    </r>
    <r>
      <rPr>
        <sz val="5"/>
        <color theme="1"/>
        <rFont val="宋体"/>
        <family val="3"/>
        <charset val="134"/>
      </rPr>
      <t>年</t>
    </r>
    <r>
      <rPr>
        <sz val="5"/>
        <color theme="1"/>
        <rFont val="Times New Roman"/>
        <family val="1"/>
      </rPr>
      <t>“</t>
    </r>
    <r>
      <rPr>
        <sz val="5"/>
        <color theme="1"/>
        <rFont val="宋体"/>
        <family val="3"/>
        <charset val="134"/>
      </rPr>
      <t>五四青年说</t>
    </r>
    <r>
      <rPr>
        <sz val="5"/>
        <color theme="1"/>
        <rFont val="Times New Roman"/>
        <family val="1"/>
      </rPr>
      <t>”</t>
    </r>
    <r>
      <rPr>
        <sz val="5"/>
        <color theme="1"/>
        <rFont val="宋体"/>
        <family val="3"/>
        <charset val="134"/>
      </rPr>
      <t>优秀奖。</t>
    </r>
    <r>
      <rPr>
        <sz val="5"/>
        <color theme="1"/>
        <rFont val="Times New Roman"/>
        <family val="1"/>
      </rPr>
      <t xml:space="preserve">
2. </t>
    </r>
    <r>
      <rPr>
        <sz val="5"/>
        <color theme="1"/>
        <rFont val="宋体"/>
        <family val="3"/>
        <charset val="134"/>
      </rPr>
      <t>参加</t>
    </r>
    <r>
      <rPr>
        <sz val="5"/>
        <color theme="1"/>
        <rFont val="Times New Roman"/>
        <family val="1"/>
      </rPr>
      <t>2018</t>
    </r>
    <r>
      <rPr>
        <sz val="5"/>
        <color theme="1"/>
        <rFont val="宋体"/>
        <family val="3"/>
        <charset val="134"/>
      </rPr>
      <t>年和</t>
    </r>
    <r>
      <rPr>
        <sz val="5"/>
        <color theme="1"/>
        <rFont val="Times New Roman"/>
        <family val="1"/>
      </rPr>
      <t>2019</t>
    </r>
    <r>
      <rPr>
        <sz val="5"/>
        <color theme="1"/>
        <rFont val="宋体"/>
        <family val="3"/>
        <charset val="134"/>
      </rPr>
      <t>年浙苏两省生物信息学会、</t>
    </r>
    <r>
      <rPr>
        <sz val="5"/>
        <color theme="1"/>
        <rFont val="Times New Roman"/>
        <family val="1"/>
      </rPr>
      <t>2018</t>
    </r>
    <r>
      <rPr>
        <sz val="5"/>
        <color theme="1"/>
        <rFont val="宋体"/>
        <family val="3"/>
        <charset val="134"/>
      </rPr>
      <t>年中国昆虫学年会、</t>
    </r>
    <r>
      <rPr>
        <sz val="5"/>
        <color theme="1"/>
        <rFont val="Times New Roman"/>
        <family val="1"/>
      </rPr>
      <t>2018</t>
    </r>
    <r>
      <rPr>
        <sz val="5"/>
        <color theme="1"/>
        <rFont val="宋体"/>
        <family val="3"/>
        <charset val="134"/>
      </rPr>
      <t>年浙江省生物信息学年会、</t>
    </r>
    <r>
      <rPr>
        <sz val="5"/>
        <color theme="1"/>
        <rFont val="Times New Roman"/>
        <family val="1"/>
      </rPr>
      <t>2019</t>
    </r>
    <r>
      <rPr>
        <sz val="5"/>
        <color theme="1"/>
        <rFont val="宋体"/>
        <family val="3"/>
        <charset val="134"/>
      </rPr>
      <t>年</t>
    </r>
    <r>
      <rPr>
        <sz val="5"/>
        <color theme="1"/>
        <rFont val="Times New Roman"/>
        <family val="1"/>
      </rPr>
      <t>IBM</t>
    </r>
    <r>
      <rPr>
        <sz val="5"/>
        <color theme="1"/>
        <rFont val="宋体"/>
        <family val="3"/>
        <charset val="134"/>
      </rPr>
      <t>国际生物信息学论坛。</t>
    </r>
    <r>
      <rPr>
        <sz val="5"/>
        <color theme="1"/>
        <rFont val="Times New Roman"/>
        <family val="1"/>
      </rPr>
      <t>3.</t>
    </r>
    <r>
      <rPr>
        <sz val="5"/>
        <color theme="1"/>
        <rFont val="宋体"/>
        <family val="3"/>
        <charset val="134"/>
      </rPr>
      <t>参加</t>
    </r>
    <r>
      <rPr>
        <sz val="5"/>
        <color theme="1"/>
        <rFont val="Times New Roman"/>
        <family val="1"/>
      </rPr>
      <t>2019</t>
    </r>
    <r>
      <rPr>
        <sz val="5"/>
        <color theme="1"/>
        <rFont val="宋体"/>
        <family val="3"/>
        <charset val="134"/>
      </rPr>
      <t>年</t>
    </r>
    <r>
      <rPr>
        <sz val="5"/>
        <color theme="1"/>
        <rFont val="Times New Roman"/>
        <family val="1"/>
      </rPr>
      <t>ICIG&amp;IPBMB</t>
    </r>
    <r>
      <rPr>
        <sz val="5"/>
        <color theme="1"/>
        <rFont val="宋体"/>
        <family val="3"/>
        <charset val="134"/>
      </rPr>
      <t>国际昆虫生理与生化与基因组大会（重庆）最佳墙报奖；</t>
    </r>
    <r>
      <rPr>
        <sz val="5"/>
        <color theme="1"/>
        <rFont val="Times New Roman"/>
        <family val="1"/>
      </rPr>
      <t>4.</t>
    </r>
    <r>
      <rPr>
        <sz val="5"/>
        <color theme="1"/>
        <rFont val="宋体"/>
        <family val="3"/>
        <charset val="134"/>
      </rPr>
      <t>参加</t>
    </r>
    <r>
      <rPr>
        <sz val="5"/>
        <color theme="1"/>
        <rFont val="Times New Roman"/>
        <family val="1"/>
      </rPr>
      <t>2019</t>
    </r>
    <r>
      <rPr>
        <sz val="5"/>
        <color theme="1"/>
        <rFont val="宋体"/>
        <family val="3"/>
        <charset val="134"/>
      </rPr>
      <t>年中国昆虫学年会（桂林），并做口头汇报；</t>
    </r>
  </si>
  <si>
    <t>优研、三好、优干</t>
    <phoneticPr fontId="7" type="noConversion"/>
  </si>
  <si>
    <r>
      <t>1.</t>
    </r>
    <r>
      <rPr>
        <sz val="5"/>
        <color theme="1"/>
        <rFont val="宋体"/>
        <family val="3"/>
        <charset val="134"/>
      </rPr>
      <t>参与第五届蔡邦华研究生活动日并获</t>
    </r>
    <r>
      <rPr>
        <sz val="5"/>
        <color theme="1"/>
        <rFont val="Times New Roman"/>
        <family val="1"/>
      </rPr>
      <t>“</t>
    </r>
    <r>
      <rPr>
        <sz val="5"/>
        <color theme="1"/>
        <rFont val="宋体"/>
        <family val="3"/>
        <charset val="134"/>
      </rPr>
      <t>二等奖</t>
    </r>
    <r>
      <rPr>
        <sz val="5"/>
        <color theme="1"/>
        <rFont val="Times New Roman"/>
        <family val="1"/>
      </rPr>
      <t>”2.</t>
    </r>
    <r>
      <rPr>
        <sz val="5"/>
        <color theme="1"/>
        <rFont val="宋体"/>
        <family val="3"/>
        <charset val="134"/>
      </rPr>
      <t>参与第三届时政案例分析大赛并获</t>
    </r>
    <r>
      <rPr>
        <sz val="5"/>
        <color theme="1"/>
        <rFont val="Times New Roman"/>
        <family val="1"/>
      </rPr>
      <t>“</t>
    </r>
    <r>
      <rPr>
        <sz val="5"/>
        <color theme="1"/>
        <rFont val="宋体"/>
        <family val="3"/>
        <charset val="134"/>
      </rPr>
      <t>优秀奖</t>
    </r>
    <r>
      <rPr>
        <sz val="5"/>
        <color theme="1"/>
        <rFont val="Times New Roman"/>
        <family val="1"/>
      </rPr>
      <t>”3.</t>
    </r>
    <r>
      <rPr>
        <sz val="5"/>
        <color theme="1"/>
        <rFont val="宋体"/>
        <family val="3"/>
        <charset val="134"/>
      </rPr>
      <t>参加杭州毅行大会</t>
    </r>
    <r>
      <rPr>
        <sz val="5"/>
        <color theme="1"/>
        <rFont val="Times New Roman"/>
        <family val="1"/>
      </rPr>
      <t>4.</t>
    </r>
    <r>
      <rPr>
        <sz val="5"/>
        <color theme="1"/>
        <rFont val="宋体"/>
        <family val="3"/>
        <charset val="134"/>
      </rPr>
      <t>参加绍兴市国际马拉松</t>
    </r>
    <r>
      <rPr>
        <sz val="5"/>
        <color theme="1"/>
        <rFont val="Times New Roman"/>
        <family val="1"/>
      </rPr>
      <t>5.</t>
    </r>
    <r>
      <rPr>
        <sz val="5"/>
        <color theme="1"/>
        <rFont val="宋体"/>
        <family val="3"/>
        <charset val="134"/>
      </rPr>
      <t>参与农学院学术趣味运动会并获奖</t>
    </r>
  </si>
  <si>
    <r>
      <t>2018</t>
    </r>
    <r>
      <rPr>
        <sz val="5"/>
        <color theme="1"/>
        <rFont val="宋体"/>
        <family val="3"/>
        <charset val="134"/>
      </rPr>
      <t>级研究生班心理委员、昆虫所第三党支部心理委员</t>
    </r>
  </si>
  <si>
    <r>
      <t>1.</t>
    </r>
    <r>
      <rPr>
        <sz val="5"/>
        <color theme="1"/>
        <rFont val="宋体"/>
        <family val="3"/>
        <charset val="134"/>
      </rPr>
      <t>参加蔡邦华活动日</t>
    </r>
    <r>
      <rPr>
        <sz val="5"/>
        <color theme="1"/>
        <rFont val="Times New Roman"/>
        <family val="1"/>
      </rPr>
      <t>2.</t>
    </r>
    <r>
      <rPr>
        <sz val="5"/>
        <color theme="1"/>
        <rFont val="宋体"/>
        <family val="3"/>
        <charset val="134"/>
      </rPr>
      <t>农学院</t>
    </r>
    <r>
      <rPr>
        <sz val="5"/>
        <color theme="1"/>
        <rFont val="Times New Roman"/>
        <family val="1"/>
      </rPr>
      <t>2018</t>
    </r>
    <r>
      <rPr>
        <sz val="5"/>
        <color theme="1"/>
        <rFont val="宋体"/>
        <family val="3"/>
        <charset val="134"/>
      </rPr>
      <t>级研究生新生合唱比赛</t>
    </r>
    <r>
      <rPr>
        <sz val="5"/>
        <color theme="1"/>
        <rFont val="Times New Roman"/>
        <family val="1"/>
      </rPr>
      <t>3.</t>
    </r>
    <r>
      <rPr>
        <sz val="5"/>
        <color theme="1"/>
        <rFont val="宋体"/>
        <family val="3"/>
        <charset val="134"/>
      </rPr>
      <t>农学院篮球赛亚军</t>
    </r>
    <r>
      <rPr>
        <sz val="5"/>
        <color theme="1"/>
        <rFont val="Times New Roman"/>
        <family val="1"/>
      </rPr>
      <t>4.</t>
    </r>
    <r>
      <rPr>
        <sz val="5"/>
        <color theme="1"/>
        <rFont val="宋体"/>
        <family val="3"/>
        <charset val="134"/>
      </rPr>
      <t>三好杯水上运动会龙舟</t>
    </r>
    <r>
      <rPr>
        <sz val="5"/>
        <color theme="1"/>
        <rFont val="Times New Roman"/>
        <family val="1"/>
      </rPr>
      <t>200</t>
    </r>
    <r>
      <rPr>
        <sz val="5"/>
        <color theme="1"/>
        <rFont val="宋体"/>
        <family val="3"/>
        <charset val="134"/>
      </rPr>
      <t>米团体比赛第二名</t>
    </r>
    <r>
      <rPr>
        <sz val="5"/>
        <color theme="1"/>
        <rFont val="Times New Roman"/>
        <family val="1"/>
      </rPr>
      <t>5.</t>
    </r>
    <r>
      <rPr>
        <sz val="5"/>
        <color theme="1"/>
        <rFont val="宋体"/>
        <family val="3"/>
        <charset val="134"/>
      </rPr>
      <t>农学院</t>
    </r>
    <r>
      <rPr>
        <sz val="5"/>
        <color theme="1"/>
        <rFont val="Times New Roman"/>
        <family val="1"/>
      </rPr>
      <t>2019</t>
    </r>
    <r>
      <rPr>
        <sz val="5"/>
        <color theme="1"/>
        <rFont val="宋体"/>
        <family val="3"/>
        <charset val="134"/>
      </rPr>
      <t>年元旦晚会二等奖</t>
    </r>
    <r>
      <rPr>
        <sz val="5"/>
        <color theme="1"/>
        <rFont val="Times New Roman"/>
        <family val="1"/>
      </rPr>
      <t>6.</t>
    </r>
    <r>
      <rPr>
        <sz val="5"/>
        <color theme="1"/>
        <rFont val="宋体"/>
        <family val="3"/>
        <charset val="134"/>
      </rPr>
      <t>农学院</t>
    </r>
    <r>
      <rPr>
        <sz val="5"/>
        <color theme="1"/>
        <rFont val="Times New Roman"/>
        <family val="1"/>
      </rPr>
      <t>2019</t>
    </r>
    <r>
      <rPr>
        <sz val="5"/>
        <color theme="1"/>
        <rFont val="宋体"/>
        <family val="3"/>
        <charset val="134"/>
      </rPr>
      <t>年元旦晚会三等奖</t>
    </r>
    <r>
      <rPr>
        <sz val="5"/>
        <color theme="1"/>
        <rFont val="Times New Roman"/>
        <family val="1"/>
      </rPr>
      <t>7.2019</t>
    </r>
    <r>
      <rPr>
        <sz val="5"/>
        <color theme="1"/>
        <rFont val="宋体"/>
        <family val="3"/>
        <charset val="134"/>
      </rPr>
      <t>年春季毅行</t>
    </r>
    <r>
      <rPr>
        <sz val="5"/>
        <color theme="1"/>
        <rFont val="Times New Roman"/>
        <family val="1"/>
      </rPr>
      <t>8.</t>
    </r>
    <r>
      <rPr>
        <sz val="5"/>
        <color theme="1"/>
        <rFont val="宋体"/>
        <family val="3"/>
        <charset val="134"/>
      </rPr>
      <t>于子三清明扫墓</t>
    </r>
    <r>
      <rPr>
        <sz val="5"/>
        <color theme="1"/>
        <rFont val="Times New Roman"/>
        <family val="1"/>
      </rPr>
      <t>9.7</t>
    </r>
    <r>
      <rPr>
        <sz val="5"/>
        <color theme="1"/>
        <rFont val="宋体"/>
        <family val="3"/>
        <charset val="134"/>
      </rPr>
      <t>月参观南湖纪念馆</t>
    </r>
  </si>
  <si>
    <r>
      <t>农学院</t>
    </r>
    <r>
      <rPr>
        <sz val="5"/>
        <color theme="1"/>
        <rFont val="Times New Roman"/>
        <family val="1"/>
      </rPr>
      <t>2019</t>
    </r>
    <r>
      <rPr>
        <sz val="5"/>
        <color theme="1"/>
        <rFont val="宋体"/>
        <family val="3"/>
        <charset val="134"/>
      </rPr>
      <t>年元旦晚会并获第一名；农学院；</t>
    </r>
    <r>
      <rPr>
        <sz val="5"/>
        <color theme="1"/>
        <rFont val="Times New Roman"/>
        <family val="1"/>
      </rPr>
      <t>2018</t>
    </r>
    <r>
      <rPr>
        <sz val="5"/>
        <color theme="1"/>
        <rFont val="宋体"/>
        <family val="3"/>
        <charset val="134"/>
      </rPr>
      <t>级研究生新生合唱比赛</t>
    </r>
    <r>
      <rPr>
        <sz val="5"/>
        <color theme="1"/>
        <rFont val="Times New Roman"/>
        <family val="1"/>
      </rPr>
      <t xml:space="preserve">
</t>
    </r>
    <r>
      <rPr>
        <sz val="5"/>
        <color theme="1"/>
        <rFont val="宋体"/>
        <family val="3"/>
        <charset val="134"/>
      </rPr>
      <t>第十六届全国昆虫区系分类学术讨论会志愿者</t>
    </r>
  </si>
  <si>
    <r>
      <t>科硕</t>
    </r>
    <r>
      <rPr>
        <sz val="11"/>
        <color theme="1"/>
        <rFont val="Times New Roman"/>
        <family val="1"/>
      </rPr>
      <t>Ⅱ</t>
    </r>
    <r>
      <rPr>
        <sz val="11"/>
        <color theme="1"/>
        <rFont val="宋体"/>
        <family val="3"/>
        <charset val="134"/>
      </rPr>
      <t>类</t>
    </r>
  </si>
  <si>
    <r>
      <t xml:space="preserve">1. </t>
    </r>
    <r>
      <rPr>
        <sz val="5"/>
        <color theme="1"/>
        <rFont val="宋体"/>
        <family val="3"/>
        <charset val="134"/>
      </rPr>
      <t>第十六届全国昆虫区系分类学术研讨会和第二届昆虫系统学与进化生物学国际研讨会志愿者</t>
    </r>
    <r>
      <rPr>
        <sz val="5"/>
        <color theme="1"/>
        <rFont val="Times New Roman"/>
        <family val="1"/>
      </rPr>
      <t>2.</t>
    </r>
    <r>
      <rPr>
        <sz val="5"/>
        <color theme="1"/>
        <rFont val="宋体"/>
        <family val="3"/>
        <charset val="134"/>
      </rPr>
      <t>参加</t>
    </r>
    <r>
      <rPr>
        <sz val="5"/>
        <color theme="1"/>
        <rFont val="Times New Roman"/>
        <family val="1"/>
      </rPr>
      <t>2018</t>
    </r>
    <r>
      <rPr>
        <sz val="5"/>
        <color theme="1"/>
        <rFont val="宋体"/>
        <family val="3"/>
        <charset val="134"/>
      </rPr>
      <t>年</t>
    </r>
    <r>
      <rPr>
        <sz val="5"/>
        <color theme="1"/>
        <rFont val="Times New Roman"/>
        <family val="1"/>
      </rPr>
      <t>11</t>
    </r>
    <r>
      <rPr>
        <sz val="5"/>
        <color theme="1"/>
        <rFont val="宋体"/>
        <family val="3"/>
        <charset val="134"/>
      </rPr>
      <t>蔡邦华活动日</t>
    </r>
    <r>
      <rPr>
        <sz val="5"/>
        <color theme="1"/>
        <rFont val="Times New Roman"/>
        <family val="1"/>
      </rPr>
      <t>3.</t>
    </r>
    <r>
      <rPr>
        <sz val="5"/>
        <color theme="1"/>
        <rFont val="宋体"/>
        <family val="3"/>
        <charset val="134"/>
      </rPr>
      <t>参加</t>
    </r>
    <r>
      <rPr>
        <sz val="5"/>
        <color theme="1"/>
        <rFont val="Times New Roman"/>
        <family val="1"/>
      </rPr>
      <t>2018</t>
    </r>
    <r>
      <rPr>
        <sz val="5"/>
        <color theme="1"/>
        <rFont val="宋体"/>
        <family val="3"/>
        <charset val="134"/>
      </rPr>
      <t>年</t>
    </r>
    <r>
      <rPr>
        <sz val="5"/>
        <color theme="1"/>
        <rFont val="Times New Roman"/>
        <family val="1"/>
      </rPr>
      <t>12</t>
    </r>
    <r>
      <rPr>
        <sz val="5"/>
        <color theme="1"/>
        <rFont val="宋体"/>
        <family val="3"/>
        <charset val="134"/>
      </rPr>
      <t>月党支部知识问答活动。</t>
    </r>
    <r>
      <rPr>
        <sz val="5"/>
        <color theme="1"/>
        <rFont val="Times New Roman"/>
        <family val="1"/>
      </rPr>
      <t>4. 2018</t>
    </r>
    <r>
      <rPr>
        <sz val="5"/>
        <color theme="1"/>
        <rFont val="宋体"/>
        <family val="3"/>
        <charset val="134"/>
      </rPr>
      <t>年</t>
    </r>
    <r>
      <rPr>
        <sz val="5"/>
        <color theme="1"/>
        <rFont val="Times New Roman"/>
        <family val="1"/>
      </rPr>
      <t>11</t>
    </r>
    <r>
      <rPr>
        <sz val="5"/>
        <color theme="1"/>
        <rFont val="宋体"/>
        <family val="3"/>
        <charset val="134"/>
      </rPr>
      <t>月参加第一</t>
    </r>
    <r>
      <rPr>
        <sz val="5"/>
        <color theme="1"/>
        <rFont val="Times New Roman"/>
        <family val="1"/>
      </rPr>
      <t>&amp;</t>
    </r>
    <r>
      <rPr>
        <sz val="5"/>
        <color theme="1"/>
        <rFont val="宋体"/>
        <family val="3"/>
        <charset val="134"/>
      </rPr>
      <t>三党支部昆虫科普系列活动。</t>
    </r>
    <r>
      <rPr>
        <sz val="5"/>
        <color theme="1"/>
        <rFont val="Times New Roman"/>
        <family val="1"/>
      </rPr>
      <t xml:space="preserve">5. </t>
    </r>
    <r>
      <rPr>
        <sz val="5"/>
        <color theme="1"/>
        <rFont val="宋体"/>
        <family val="3"/>
        <charset val="134"/>
      </rPr>
      <t>担任生科院动物学野外实习助教老师。</t>
    </r>
    <r>
      <rPr>
        <sz val="5"/>
        <color theme="1"/>
        <rFont val="Times New Roman"/>
        <family val="1"/>
      </rPr>
      <t xml:space="preserve"> 6. </t>
    </r>
    <r>
      <rPr>
        <sz val="5"/>
        <color theme="1"/>
        <rFont val="宋体"/>
        <family val="3"/>
        <charset val="134"/>
      </rPr>
      <t>担任农学院昆虫所研究生昆虫分类学实习助教老师。</t>
    </r>
  </si>
  <si>
    <r>
      <t>2018</t>
    </r>
    <r>
      <rPr>
        <sz val="5"/>
        <color theme="1"/>
        <rFont val="宋体"/>
        <family val="3"/>
        <charset val="134"/>
      </rPr>
      <t>。</t>
    </r>
    <r>
      <rPr>
        <sz val="5"/>
        <color theme="1"/>
        <rFont val="Times New Roman"/>
        <family val="1"/>
      </rPr>
      <t>8-</t>
    </r>
    <r>
      <rPr>
        <sz val="5"/>
        <color theme="1"/>
        <rFont val="宋体"/>
        <family val="3"/>
        <charset val="134"/>
      </rPr>
      <t>至今</t>
    </r>
    <r>
      <rPr>
        <sz val="5"/>
        <color theme="1"/>
        <rFont val="Times New Roman"/>
        <family val="1"/>
      </rPr>
      <t xml:space="preserve"> </t>
    </r>
    <r>
      <rPr>
        <sz val="5"/>
        <color theme="1"/>
        <rFont val="宋体"/>
        <family val="3"/>
        <charset val="134"/>
      </rPr>
      <t>译学馆签约译者，完成听译；</t>
    </r>
    <r>
      <rPr>
        <sz val="5"/>
        <color theme="1"/>
        <rFont val="Times New Roman"/>
        <family val="1"/>
      </rPr>
      <t xml:space="preserve">2018.9-12 </t>
    </r>
    <r>
      <rPr>
        <sz val="5"/>
        <color theme="1"/>
        <rFont val="宋体"/>
        <family val="3"/>
        <charset val="134"/>
      </rPr>
      <t>杭州奥化网络科技有限公司实习</t>
    </r>
  </si>
  <si>
    <r>
      <t>2</t>
    </r>
    <r>
      <rPr>
        <sz val="5"/>
        <color theme="1"/>
        <rFont val="宋体"/>
        <family val="3"/>
        <charset val="134"/>
      </rPr>
      <t>：联合举办</t>
    </r>
    <r>
      <rPr>
        <sz val="5"/>
        <color theme="1"/>
        <rFont val="Times New Roman"/>
        <family val="1"/>
      </rPr>
      <t>2018</t>
    </r>
    <r>
      <rPr>
        <sz val="5"/>
        <color theme="1"/>
        <rFont val="宋体"/>
        <family val="3"/>
        <charset val="134"/>
      </rPr>
      <t>年蔡邦华活动日、</t>
    </r>
    <r>
      <rPr>
        <sz val="5"/>
        <color theme="1"/>
        <rFont val="Times New Roman"/>
        <family val="1"/>
      </rPr>
      <t>2019</t>
    </r>
    <r>
      <rPr>
        <sz val="5"/>
        <color theme="1"/>
        <rFont val="宋体"/>
        <family val="3"/>
        <charset val="134"/>
      </rPr>
      <t>新年晚会、参加</t>
    </r>
    <r>
      <rPr>
        <sz val="5"/>
        <color theme="1"/>
        <rFont val="Times New Roman"/>
        <family val="1"/>
      </rPr>
      <t>2019</t>
    </r>
    <r>
      <rPr>
        <sz val="5"/>
        <color theme="1"/>
        <rFont val="宋体"/>
        <family val="3"/>
        <charset val="134"/>
      </rPr>
      <t>年蔡邦华活动日；</t>
    </r>
    <r>
      <rPr>
        <sz val="5"/>
        <color theme="1"/>
        <rFont val="Times New Roman"/>
        <family val="1"/>
      </rPr>
      <t xml:space="preserve">
3</t>
    </r>
    <r>
      <rPr>
        <sz val="5"/>
        <color theme="1"/>
        <rFont val="宋体"/>
        <family val="3"/>
        <charset val="134"/>
      </rPr>
      <t>：</t>
    </r>
    <r>
      <rPr>
        <sz val="5"/>
        <color theme="1"/>
        <rFont val="Times New Roman"/>
        <family val="1"/>
      </rPr>
      <t>2018</t>
    </r>
    <r>
      <rPr>
        <sz val="5"/>
        <color theme="1"/>
        <rFont val="宋体"/>
        <family val="3"/>
        <charset val="134"/>
      </rPr>
      <t>年学院学术夏令营优秀志愿者；</t>
    </r>
    <r>
      <rPr>
        <sz val="5"/>
        <color theme="1"/>
        <rFont val="Times New Roman"/>
        <family val="1"/>
      </rPr>
      <t xml:space="preserve">
6</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7</t>
    </r>
    <r>
      <rPr>
        <sz val="5"/>
        <color theme="1"/>
        <rFont val="宋体"/>
        <family val="3"/>
        <charset val="134"/>
      </rPr>
      <t>月在浙江天科科技有限公司开始暑期社会实践。</t>
    </r>
  </si>
  <si>
    <r>
      <t>SCI1</t>
    </r>
    <r>
      <rPr>
        <sz val="11"/>
        <color theme="1"/>
        <rFont val="宋体"/>
        <family val="3"/>
        <charset val="134"/>
      </rPr>
      <t>（</t>
    </r>
    <r>
      <rPr>
        <sz val="11"/>
        <color theme="1"/>
        <rFont val="Times New Roman"/>
        <family val="1"/>
      </rPr>
      <t>2,IF=2.619</t>
    </r>
    <r>
      <rPr>
        <sz val="11"/>
        <color theme="1"/>
        <rFont val="宋体"/>
        <family val="3"/>
        <charset val="134"/>
      </rPr>
      <t>）</t>
    </r>
  </si>
  <si>
    <r>
      <t>2018</t>
    </r>
    <r>
      <rPr>
        <sz val="5"/>
        <color theme="1"/>
        <rFont val="宋体"/>
        <family val="3"/>
        <charset val="134"/>
      </rPr>
      <t>年下半年担任昆虫所研究生第六党支部书记组织策划支部特色活动</t>
    </r>
    <r>
      <rPr>
        <sz val="5"/>
        <color theme="1"/>
        <rFont val="Times New Roman"/>
        <family val="1"/>
      </rPr>
      <t xml:space="preserve">
2019</t>
    </r>
    <r>
      <rPr>
        <sz val="5"/>
        <color theme="1"/>
        <rFont val="宋体"/>
        <family val="3"/>
        <charset val="134"/>
      </rPr>
      <t>年</t>
    </r>
    <r>
      <rPr>
        <sz val="5"/>
        <color theme="1"/>
        <rFont val="Times New Roman"/>
        <family val="1"/>
      </rPr>
      <t>6</t>
    </r>
    <r>
      <rPr>
        <sz val="5"/>
        <color theme="1"/>
        <rFont val="宋体"/>
        <family val="3"/>
        <charset val="134"/>
      </rPr>
      <t>月参加科迪华浙农集团企业开放日，入选浙江大学赴自然资源部实践团</t>
    </r>
    <r>
      <rPr>
        <sz val="5"/>
        <color theme="1"/>
        <rFont val="Times New Roman"/>
        <family val="1"/>
      </rPr>
      <t xml:space="preserve">
2019</t>
    </r>
    <r>
      <rPr>
        <sz val="5"/>
        <color theme="1"/>
        <rFont val="宋体"/>
        <family val="3"/>
        <charset val="134"/>
      </rPr>
      <t>年</t>
    </r>
    <r>
      <rPr>
        <sz val="5"/>
        <color theme="1"/>
        <rFont val="Times New Roman"/>
        <family val="1"/>
      </rPr>
      <t>9</t>
    </r>
    <r>
      <rPr>
        <sz val="5"/>
        <color theme="1"/>
        <rFont val="宋体"/>
        <family val="3"/>
        <charset val="134"/>
      </rPr>
      <t>月前往上海崇明、嘉定等地田间调研采样</t>
    </r>
  </si>
  <si>
    <r>
      <t>农学院第二十次研究生代表大会工作人员、新生合唱比赛工作人员、</t>
    </r>
    <r>
      <rPr>
        <sz val="5"/>
        <color theme="1"/>
        <rFont val="Times New Roman"/>
        <family val="1"/>
      </rPr>
      <t>2019</t>
    </r>
    <r>
      <rPr>
        <sz val="5"/>
        <color theme="1"/>
        <rFont val="宋体"/>
        <family val="3"/>
        <charset val="134"/>
      </rPr>
      <t>新年晚会现场疏导等</t>
    </r>
  </si>
  <si>
    <r>
      <t>学生党员素质发展中心项目部部长；昆虫所研究生第四党支部书记（</t>
    </r>
    <r>
      <rPr>
        <sz val="5"/>
        <color theme="1"/>
        <rFont val="Times New Roman"/>
        <family val="1"/>
      </rPr>
      <t>2018.9-2019.3</t>
    </r>
    <r>
      <rPr>
        <sz val="5"/>
        <color theme="1"/>
        <rFont val="宋体"/>
        <family val="3"/>
        <charset val="134"/>
      </rPr>
      <t>）</t>
    </r>
  </si>
  <si>
    <r>
      <t>1.</t>
    </r>
    <r>
      <rPr>
        <sz val="5"/>
        <color theme="1"/>
        <rFont val="宋体"/>
        <family val="3"/>
        <charset val="134"/>
      </rPr>
      <t>多次组织参加学院</t>
    </r>
    <r>
      <rPr>
        <sz val="5"/>
        <color theme="1"/>
        <rFont val="Times New Roman"/>
        <family val="1"/>
      </rPr>
      <t>“</t>
    </r>
    <r>
      <rPr>
        <sz val="5"/>
        <color theme="1"/>
        <rFont val="宋体"/>
        <family val="3"/>
        <charset val="134"/>
      </rPr>
      <t>先锋学子</t>
    </r>
    <r>
      <rPr>
        <sz val="5"/>
        <color theme="1"/>
        <rFont val="Times New Roman"/>
        <family val="1"/>
      </rPr>
      <t>”</t>
    </r>
    <r>
      <rPr>
        <sz val="5"/>
        <color theme="1"/>
        <rFont val="宋体"/>
        <family val="3"/>
        <charset val="134"/>
      </rPr>
      <t>培训讲座；</t>
    </r>
    <r>
      <rPr>
        <sz val="5"/>
        <color theme="1"/>
        <rFont val="Times New Roman"/>
        <family val="1"/>
      </rPr>
      <t>2.</t>
    </r>
    <r>
      <rPr>
        <sz val="5"/>
        <color theme="1"/>
        <rFont val="宋体"/>
        <family val="3"/>
        <charset val="134"/>
      </rPr>
      <t>组织参加党支部书记赴江苏南京开展主题党日活动；</t>
    </r>
    <r>
      <rPr>
        <sz val="5"/>
        <color theme="1"/>
        <rFont val="Times New Roman"/>
        <family val="1"/>
      </rPr>
      <t>3.</t>
    </r>
    <r>
      <rPr>
        <sz val="5"/>
        <color theme="1"/>
        <rFont val="宋体"/>
        <family val="3"/>
        <charset val="134"/>
      </rPr>
      <t>组织参加党支部书记赴杭州西湖开展主题党日活动；</t>
    </r>
    <r>
      <rPr>
        <sz val="5"/>
        <color theme="1"/>
        <rFont val="Times New Roman"/>
        <family val="1"/>
      </rPr>
      <t>4.</t>
    </r>
    <r>
      <rPr>
        <sz val="5"/>
        <color theme="1"/>
        <rFont val="宋体"/>
        <family val="3"/>
        <charset val="134"/>
      </rPr>
      <t>赴北京、内蒙古两地开展</t>
    </r>
    <r>
      <rPr>
        <sz val="5"/>
        <color theme="1"/>
        <rFont val="Times New Roman"/>
        <family val="1"/>
      </rPr>
      <t>“</t>
    </r>
    <r>
      <rPr>
        <sz val="5"/>
        <color theme="1"/>
        <rFont val="宋体"/>
        <family val="3"/>
        <charset val="134"/>
      </rPr>
      <t>中国农业现状调研</t>
    </r>
    <r>
      <rPr>
        <sz val="5"/>
        <color theme="1"/>
        <rFont val="Times New Roman"/>
        <family val="1"/>
      </rPr>
      <t>”</t>
    </r>
    <r>
      <rPr>
        <sz val="5"/>
        <color theme="1"/>
        <rFont val="宋体"/>
        <family val="3"/>
        <charset val="134"/>
      </rPr>
      <t>暑期社会实践；</t>
    </r>
    <r>
      <rPr>
        <sz val="5"/>
        <color theme="1"/>
        <rFont val="Times New Roman"/>
        <family val="1"/>
      </rPr>
      <t>5.</t>
    </r>
    <r>
      <rPr>
        <sz val="5"/>
        <color theme="1"/>
        <rFont val="宋体"/>
        <family val="3"/>
        <charset val="134"/>
      </rPr>
      <t>赴云南昆明开展</t>
    </r>
    <r>
      <rPr>
        <sz val="5"/>
        <color theme="1"/>
        <rFont val="Times New Roman"/>
        <family val="1"/>
      </rPr>
      <t>“</t>
    </r>
    <r>
      <rPr>
        <sz val="5"/>
        <color theme="1"/>
        <rFont val="宋体"/>
        <family val="3"/>
        <charset val="134"/>
      </rPr>
      <t>新型农业助力乡村振兴</t>
    </r>
    <r>
      <rPr>
        <sz val="5"/>
        <color theme="1"/>
        <rFont val="Times New Roman"/>
        <family val="1"/>
      </rPr>
      <t>”</t>
    </r>
    <r>
      <rPr>
        <sz val="5"/>
        <color theme="1"/>
        <rFont val="宋体"/>
        <family val="3"/>
        <charset val="134"/>
      </rPr>
      <t>精准扶贫社会实践；</t>
    </r>
    <r>
      <rPr>
        <sz val="5"/>
        <color theme="1"/>
        <rFont val="Times New Roman"/>
        <family val="1"/>
      </rPr>
      <t>6.</t>
    </r>
    <r>
      <rPr>
        <sz val="5"/>
        <color theme="1"/>
        <rFont val="宋体"/>
        <family val="3"/>
        <charset val="134"/>
      </rPr>
      <t>赴陕西延安开展革命教育基地社会实践；</t>
    </r>
    <r>
      <rPr>
        <sz val="5"/>
        <color theme="1"/>
        <rFont val="Times New Roman"/>
        <family val="1"/>
      </rPr>
      <t>7.</t>
    </r>
    <r>
      <rPr>
        <sz val="5"/>
        <color theme="1"/>
        <rFont val="宋体"/>
        <family val="3"/>
        <charset val="134"/>
      </rPr>
      <t>参与筹备昆虫所</t>
    </r>
    <r>
      <rPr>
        <sz val="5"/>
        <color theme="1"/>
        <rFont val="Times New Roman"/>
        <family val="1"/>
      </rPr>
      <t>“</t>
    </r>
    <r>
      <rPr>
        <sz val="5"/>
        <color theme="1"/>
        <rFont val="宋体"/>
        <family val="3"/>
        <charset val="134"/>
      </rPr>
      <t>虫新起航</t>
    </r>
    <r>
      <rPr>
        <sz val="5"/>
        <color theme="1"/>
        <rFont val="Times New Roman"/>
        <family val="1"/>
      </rPr>
      <t>”</t>
    </r>
    <r>
      <rPr>
        <sz val="5"/>
        <color theme="1"/>
        <rFont val="宋体"/>
        <family val="3"/>
        <charset val="134"/>
      </rPr>
      <t>元旦晚会；</t>
    </r>
    <r>
      <rPr>
        <sz val="5"/>
        <color theme="1"/>
        <rFont val="Times New Roman"/>
        <family val="1"/>
      </rPr>
      <t>8.</t>
    </r>
    <r>
      <rPr>
        <sz val="5"/>
        <color theme="1"/>
        <rFont val="宋体"/>
        <family val="3"/>
        <charset val="134"/>
      </rPr>
      <t>组织支部同学参观南湖革命纪念馆；</t>
    </r>
    <r>
      <rPr>
        <sz val="5"/>
        <color theme="1"/>
        <rFont val="Times New Roman"/>
        <family val="1"/>
      </rPr>
      <t>9.</t>
    </r>
    <r>
      <rPr>
        <sz val="5"/>
        <color theme="1"/>
        <rFont val="宋体"/>
        <family val="3"/>
        <charset val="134"/>
      </rPr>
      <t>与园林所支部合办</t>
    </r>
    <r>
      <rPr>
        <sz val="5"/>
        <color theme="1"/>
        <rFont val="Times New Roman"/>
        <family val="1"/>
      </rPr>
      <t>“</t>
    </r>
    <r>
      <rPr>
        <sz val="5"/>
        <color theme="1"/>
        <rFont val="宋体"/>
        <family val="3"/>
        <charset val="134"/>
      </rPr>
      <t>虫林大作战，重温校党史</t>
    </r>
    <r>
      <rPr>
        <sz val="5"/>
        <color theme="1"/>
        <rFont val="Times New Roman"/>
        <family val="1"/>
      </rPr>
      <t>”</t>
    </r>
    <r>
      <rPr>
        <sz val="5"/>
        <color theme="1"/>
        <rFont val="宋体"/>
        <family val="3"/>
        <charset val="134"/>
      </rPr>
      <t>知识竞赛活动；</t>
    </r>
    <r>
      <rPr>
        <sz val="5"/>
        <color theme="1"/>
        <rFont val="Times New Roman"/>
        <family val="1"/>
      </rPr>
      <t>10.</t>
    </r>
    <r>
      <rPr>
        <sz val="5"/>
        <color theme="1"/>
        <rFont val="宋体"/>
        <family val="3"/>
        <charset val="134"/>
      </rPr>
      <t>担任中国科协第</t>
    </r>
    <r>
      <rPr>
        <sz val="5"/>
        <color theme="1"/>
        <rFont val="Times New Roman"/>
        <family val="1"/>
      </rPr>
      <t>370</t>
    </r>
    <r>
      <rPr>
        <sz val="5"/>
        <color theme="1"/>
        <rFont val="宋体"/>
        <family val="3"/>
        <charset val="134"/>
      </rPr>
      <t>次青年科学家论坛志愿者等。</t>
    </r>
  </si>
  <si>
    <r>
      <t>1.</t>
    </r>
    <r>
      <rPr>
        <sz val="5"/>
        <color theme="1"/>
        <rFont val="宋体"/>
        <family val="3"/>
        <charset val="134"/>
      </rPr>
      <t>参加中国驻奥地利大使馆献礼祖国</t>
    </r>
    <r>
      <rPr>
        <sz val="5"/>
        <color theme="1"/>
        <rFont val="Times New Roman"/>
        <family val="1"/>
      </rPr>
      <t>70</t>
    </r>
    <r>
      <rPr>
        <sz val="5"/>
        <color theme="1"/>
        <rFont val="宋体"/>
        <family val="3"/>
        <charset val="134"/>
      </rPr>
      <t>华诞，歌唱</t>
    </r>
    <r>
      <rPr>
        <sz val="5"/>
        <color theme="1"/>
        <rFont val="Times New Roman"/>
        <family val="1"/>
      </rPr>
      <t xml:space="preserve">“ </t>
    </r>
    <r>
      <rPr>
        <sz val="5"/>
        <color theme="1"/>
        <rFont val="宋体"/>
        <family val="3"/>
        <charset val="134"/>
      </rPr>
      <t>我和我的祖国</t>
    </r>
    <r>
      <rPr>
        <sz val="5"/>
        <color theme="1"/>
        <rFont val="Times New Roman"/>
        <family val="1"/>
      </rPr>
      <t>”</t>
    </r>
    <r>
      <rPr>
        <sz val="5"/>
        <color theme="1"/>
        <rFont val="宋体"/>
        <family val="3"/>
        <charset val="134"/>
      </rPr>
      <t>活动，在央视联播平台播出。</t>
    </r>
    <r>
      <rPr>
        <sz val="5"/>
        <color theme="1"/>
        <rFont val="Times New Roman"/>
        <family val="1"/>
      </rPr>
      <t xml:space="preserve"> 2.</t>
    </r>
    <r>
      <rPr>
        <sz val="5"/>
        <color theme="1"/>
        <rFont val="宋体"/>
        <family val="3"/>
        <charset val="134"/>
      </rPr>
      <t>参加浙大毅行活动。</t>
    </r>
    <r>
      <rPr>
        <sz val="5"/>
        <color theme="1"/>
        <rFont val="Times New Roman"/>
        <family val="1"/>
      </rPr>
      <t>3.2018</t>
    </r>
    <r>
      <rPr>
        <sz val="5"/>
        <color theme="1"/>
        <rFont val="宋体"/>
        <family val="3"/>
        <charset val="134"/>
      </rPr>
      <t>年</t>
    </r>
    <r>
      <rPr>
        <sz val="5"/>
        <color theme="1"/>
        <rFont val="Times New Roman"/>
        <family val="1"/>
      </rPr>
      <t>9</t>
    </r>
    <r>
      <rPr>
        <sz val="5"/>
        <color theme="1"/>
        <rFont val="宋体"/>
        <family val="3"/>
        <charset val="134"/>
      </rPr>
      <t>月作为支部书记联合他所两支部，组织赴复旦大学进行校际党支部共建交流活动，联络、组织复旦大学文物与博物馆系对我院的交流活动，与复旦的</t>
    </r>
    <r>
      <rPr>
        <sz val="5"/>
        <color theme="1"/>
        <rFont val="Times New Roman"/>
        <family val="1"/>
      </rPr>
      <t>“</t>
    </r>
    <r>
      <rPr>
        <sz val="5"/>
        <color theme="1"/>
        <rFont val="宋体"/>
        <family val="3"/>
        <charset val="134"/>
      </rPr>
      <t>一来一往</t>
    </r>
    <r>
      <rPr>
        <sz val="5"/>
        <color theme="1"/>
        <rFont val="Times New Roman"/>
        <family val="1"/>
      </rPr>
      <t>”</t>
    </r>
    <r>
      <rPr>
        <sz val="5"/>
        <color theme="1"/>
        <rFont val="宋体"/>
        <family val="3"/>
        <charset val="134"/>
      </rPr>
      <t>支部共建活动引起学院师生极大关注。</t>
    </r>
    <r>
      <rPr>
        <sz val="5"/>
        <color theme="1"/>
        <rFont val="Times New Roman"/>
        <family val="1"/>
      </rPr>
      <t xml:space="preserve"> 4.</t>
    </r>
    <r>
      <rPr>
        <sz val="5"/>
        <color theme="1"/>
        <rFont val="宋体"/>
        <family val="3"/>
        <charset val="134"/>
      </rPr>
      <t>获国家公派资格、经学校推荐赴联合国粮农组织</t>
    </r>
    <r>
      <rPr>
        <sz val="5"/>
        <color theme="1"/>
        <rFont val="Times New Roman"/>
        <family val="1"/>
      </rPr>
      <t>/</t>
    </r>
    <r>
      <rPr>
        <sz val="5"/>
        <color theme="1"/>
        <rFont val="宋体"/>
        <family val="3"/>
        <charset val="134"/>
      </rPr>
      <t>国际原子能机构核技术联合司实习。协助接待来实验室参观访问的各国使团和访问学者，如向中国驻国际原子能机构代表团、伊朗国家代表团成员主动介绍实验室仪器设备及实验进展情况。</t>
    </r>
    <r>
      <rPr>
        <sz val="5"/>
        <color theme="1"/>
        <rFont val="Times New Roman"/>
        <family val="1"/>
      </rPr>
      <t>5.</t>
    </r>
    <r>
      <rPr>
        <sz val="5"/>
        <color theme="1"/>
        <rFont val="宋体"/>
        <family val="3"/>
        <charset val="134"/>
      </rPr>
      <t>作为志愿者参与</t>
    </r>
    <r>
      <rPr>
        <sz val="5"/>
        <color theme="1"/>
        <rFont val="Times New Roman"/>
        <family val="1"/>
      </rPr>
      <t>2019</t>
    </r>
    <r>
      <rPr>
        <sz val="5"/>
        <color theme="1"/>
        <rFont val="宋体"/>
        <family val="3"/>
        <charset val="134"/>
      </rPr>
      <t>年维也纳联合国中国</t>
    </r>
    <r>
      <rPr>
        <sz val="5"/>
        <color theme="1"/>
        <rFont val="Times New Roman"/>
        <family val="1"/>
      </rPr>
      <t>-</t>
    </r>
    <r>
      <rPr>
        <sz val="5"/>
        <color theme="1"/>
        <rFont val="宋体"/>
        <family val="3"/>
        <charset val="134"/>
      </rPr>
      <t>俄罗斯文化日，向他国友人介绍此次展演的中国文化；</t>
    </r>
    <r>
      <rPr>
        <sz val="5"/>
        <color theme="1"/>
        <rFont val="Times New Roman"/>
        <family val="1"/>
      </rPr>
      <t>6.</t>
    </r>
    <r>
      <rPr>
        <sz val="5"/>
        <color theme="1"/>
        <rFont val="宋体"/>
        <family val="3"/>
        <charset val="134"/>
      </rPr>
      <t>参与策划中国驻奥地利使馆主办的</t>
    </r>
    <r>
      <rPr>
        <sz val="5"/>
        <color theme="1"/>
        <rFont val="Times New Roman"/>
        <family val="1"/>
      </rPr>
      <t>“</t>
    </r>
    <r>
      <rPr>
        <sz val="5"/>
        <color theme="1"/>
        <rFont val="宋体"/>
        <family val="3"/>
        <charset val="134"/>
      </rPr>
      <t>五四青年活动</t>
    </r>
    <r>
      <rPr>
        <sz val="5"/>
        <color theme="1"/>
        <rFont val="Times New Roman"/>
        <family val="1"/>
      </rPr>
      <t>”</t>
    </r>
    <r>
      <rPr>
        <sz val="5"/>
        <color theme="1"/>
        <rFont val="宋体"/>
        <family val="3"/>
        <charset val="134"/>
      </rPr>
      <t>；</t>
    </r>
    <r>
      <rPr>
        <sz val="5"/>
        <color theme="1"/>
        <rFont val="Times New Roman"/>
        <family val="1"/>
      </rPr>
      <t>7.</t>
    </r>
    <r>
      <rPr>
        <sz val="5"/>
        <color theme="1"/>
        <rFont val="宋体"/>
        <family val="3"/>
        <charset val="134"/>
      </rPr>
      <t>作为志愿者协助使馆对全国人大委员长及中国访团对奥地利的国事访问的迎接活动。并作为在奥地利学习的浙江大学学生代表参加中国访团领导对在奥人员的接见及合影活动；</t>
    </r>
    <r>
      <rPr>
        <sz val="5"/>
        <color theme="1"/>
        <rFont val="Times New Roman"/>
        <family val="1"/>
      </rPr>
      <t xml:space="preserve">   </t>
    </r>
  </si>
  <si>
    <t>优研、三好</t>
    <phoneticPr fontId="7" type="noConversion"/>
  </si>
  <si>
    <r>
      <t xml:space="preserve">2019/7  </t>
    </r>
    <r>
      <rPr>
        <sz val="5"/>
        <color theme="1"/>
        <rFont val="宋体"/>
        <family val="3"/>
        <charset val="134"/>
      </rPr>
      <t>浙江大学农学院</t>
    </r>
    <r>
      <rPr>
        <sz val="5"/>
        <color theme="1"/>
        <rFont val="Times New Roman"/>
        <family val="1"/>
      </rPr>
      <t>“</t>
    </r>
    <r>
      <rPr>
        <sz val="5"/>
        <color theme="1"/>
        <rFont val="宋体"/>
        <family val="3"/>
        <charset val="134"/>
      </rPr>
      <t>农生杯</t>
    </r>
    <r>
      <rPr>
        <sz val="5"/>
        <color theme="1"/>
        <rFont val="Times New Roman"/>
        <family val="1"/>
      </rPr>
      <t>”</t>
    </r>
    <r>
      <rPr>
        <sz val="5"/>
        <color theme="1"/>
        <rFont val="宋体"/>
        <family val="3"/>
        <charset val="134"/>
      </rPr>
      <t>篮球赛研究生组亚军；</t>
    </r>
    <r>
      <rPr>
        <sz val="5"/>
        <color theme="1"/>
        <rFont val="Times New Roman"/>
        <family val="1"/>
      </rPr>
      <t xml:space="preserve">
2019/7  “</t>
    </r>
    <r>
      <rPr>
        <sz val="5"/>
        <color theme="1"/>
        <rFont val="宋体"/>
        <family val="3"/>
        <charset val="134"/>
      </rPr>
      <t>建行杯</t>
    </r>
    <r>
      <rPr>
        <sz val="5"/>
        <color theme="1"/>
        <rFont val="Times New Roman"/>
        <family val="1"/>
      </rPr>
      <t>”</t>
    </r>
    <r>
      <rPr>
        <sz val="5"/>
        <color theme="1"/>
        <rFont val="宋体"/>
        <family val="3"/>
        <charset val="134"/>
      </rPr>
      <t>浙江省互联网</t>
    </r>
    <r>
      <rPr>
        <sz val="5"/>
        <color theme="1"/>
        <rFont val="Times New Roman"/>
        <family val="1"/>
      </rPr>
      <t>+</t>
    </r>
    <r>
      <rPr>
        <sz val="5"/>
        <color theme="1"/>
        <rFont val="宋体"/>
        <family val="3"/>
        <charset val="134"/>
      </rPr>
      <t>大学生创业大赛金奖；</t>
    </r>
    <r>
      <rPr>
        <sz val="5"/>
        <color theme="1"/>
        <rFont val="Times New Roman"/>
        <family val="1"/>
      </rPr>
      <t xml:space="preserve">
2019/9  </t>
    </r>
    <r>
      <rPr>
        <sz val="5"/>
        <color theme="1"/>
        <rFont val="宋体"/>
        <family val="3"/>
        <charset val="134"/>
      </rPr>
      <t>益创未来青年社创大赛总决赛公益组第三名。</t>
    </r>
    <r>
      <rPr>
        <sz val="5"/>
        <color theme="1"/>
        <rFont val="Times New Roman"/>
        <family val="1"/>
      </rPr>
      <t>2017/11-</t>
    </r>
    <r>
      <rPr>
        <sz val="5"/>
        <color theme="1"/>
        <rFont val="宋体"/>
        <family val="3"/>
        <charset val="134"/>
      </rPr>
      <t>至今，浙江大学小美合作社副社长</t>
    </r>
    <r>
      <rPr>
        <sz val="5"/>
        <color theme="1"/>
        <rFont val="Times New Roman"/>
        <family val="1"/>
      </rPr>
      <t xml:space="preserve">
2017/12-</t>
    </r>
    <r>
      <rPr>
        <sz val="5"/>
        <color theme="1"/>
        <rFont val="宋体"/>
        <family val="3"/>
        <charset val="134"/>
      </rPr>
      <t>至今，萧县实验中学杭州校友会秘书长</t>
    </r>
    <r>
      <rPr>
        <sz val="5"/>
        <color theme="1"/>
        <rFont val="Times New Roman"/>
        <family val="1"/>
      </rPr>
      <t xml:space="preserve">
2018/6-</t>
    </r>
    <r>
      <rPr>
        <sz val="5"/>
        <color theme="1"/>
        <rFont val="宋体"/>
        <family val="3"/>
        <charset val="134"/>
      </rPr>
      <t>至今，浙江大学一亩彩稻禾创业合伙人</t>
    </r>
    <r>
      <rPr>
        <sz val="5"/>
        <color theme="1"/>
        <rFont val="Times New Roman"/>
        <family val="1"/>
      </rPr>
      <t xml:space="preserve">
2019/6/14 </t>
    </r>
    <r>
      <rPr>
        <sz val="5"/>
        <color theme="1"/>
        <rFont val="宋体"/>
        <family val="3"/>
        <charset val="134"/>
      </rPr>
      <t>作为全国红旅主旗手参加第五届中国互联网</t>
    </r>
    <r>
      <rPr>
        <sz val="5"/>
        <color theme="1"/>
        <rFont val="Times New Roman"/>
        <family val="1"/>
      </rPr>
      <t>+</t>
    </r>
    <r>
      <rPr>
        <sz val="5"/>
        <color theme="1"/>
        <rFont val="宋体"/>
        <family val="3"/>
        <charset val="134"/>
      </rPr>
      <t>红色筑梦之旅启动仪式并接受教育部钟登华副部长授旗；</t>
    </r>
    <r>
      <rPr>
        <sz val="5"/>
        <color theme="1"/>
        <rFont val="Times New Roman"/>
        <family val="1"/>
      </rPr>
      <t xml:space="preserve">
2019/6/13 </t>
    </r>
    <r>
      <rPr>
        <sz val="5"/>
        <color theme="1"/>
        <rFont val="宋体"/>
        <family val="3"/>
        <charset val="134"/>
      </rPr>
      <t>与全国</t>
    </r>
    <r>
      <rPr>
        <sz val="5"/>
        <color theme="1"/>
        <rFont val="Times New Roman"/>
        <family val="1"/>
      </rPr>
      <t>31</t>
    </r>
    <r>
      <rPr>
        <sz val="5"/>
        <color theme="1"/>
        <rFont val="宋体"/>
        <family val="3"/>
        <charset val="134"/>
      </rPr>
      <t>个省市学生代表参加全国双创周主会场并接受李克强总理接见合影留念。</t>
    </r>
    <phoneticPr fontId="7" type="noConversion"/>
  </si>
  <si>
    <r>
      <t>浙江大学优秀学生骨干赴美国领导力教育实践项目；浙江大学</t>
    </r>
    <r>
      <rPr>
        <sz val="5"/>
        <color theme="1"/>
        <rFont val="Times New Roman"/>
        <family val="1"/>
      </rPr>
      <t>NFC</t>
    </r>
    <r>
      <rPr>
        <sz val="5"/>
        <color theme="1"/>
        <rFont val="宋体"/>
        <family val="3"/>
        <charset val="134"/>
      </rPr>
      <t>俱乐部组织的农夫山泉企业开放日活动；农学院求职训练营，获得结营证书；参加学院组织的科迪华、上海海关、三只松鼠企业走访活动；中国科学技术协会第</t>
    </r>
    <r>
      <rPr>
        <sz val="5"/>
        <color theme="1"/>
        <rFont val="Times New Roman"/>
        <family val="1"/>
      </rPr>
      <t>370</t>
    </r>
    <r>
      <rPr>
        <sz val="5"/>
        <color theme="1"/>
        <rFont val="宋体"/>
        <family val="3"/>
        <charset val="134"/>
      </rPr>
      <t>次青年科学家论坛志愿者。多次参加先锋学子培训。浙江美的置业校园大使</t>
    </r>
  </si>
  <si>
    <r>
      <t>1.</t>
    </r>
    <r>
      <rPr>
        <sz val="5"/>
        <color theme="1"/>
        <rFont val="宋体"/>
        <family val="3"/>
        <charset val="134"/>
      </rPr>
      <t>浙江大学植树活动</t>
    </r>
    <r>
      <rPr>
        <sz val="5"/>
        <color theme="1"/>
        <rFont val="Times New Roman"/>
        <family val="1"/>
      </rPr>
      <t>2.</t>
    </r>
    <r>
      <rPr>
        <sz val="5"/>
        <color theme="1"/>
        <rFont val="宋体"/>
        <family val="3"/>
        <charset val="134"/>
      </rPr>
      <t>浙江大学第三届校园国际马拉松</t>
    </r>
    <r>
      <rPr>
        <sz val="5"/>
        <color theme="1"/>
        <rFont val="Times New Roman"/>
        <family val="1"/>
      </rPr>
      <t>3.</t>
    </r>
    <r>
      <rPr>
        <sz val="5"/>
        <color theme="1"/>
        <rFont val="宋体"/>
        <family val="3"/>
        <charset val="134"/>
      </rPr>
      <t>宝洁校园精英挑战赛十强</t>
    </r>
  </si>
  <si>
    <r>
      <t>组织昆虫所蔡邦华活动日、昆虫所</t>
    </r>
    <r>
      <rPr>
        <sz val="5"/>
        <color theme="1"/>
        <rFont val="Times New Roman"/>
        <family val="1"/>
      </rPr>
      <t>2019</t>
    </r>
    <r>
      <rPr>
        <sz val="5"/>
        <color theme="1"/>
        <rFont val="宋体"/>
        <family val="3"/>
        <charset val="134"/>
      </rPr>
      <t>年新年晚会</t>
    </r>
  </si>
  <si>
    <r>
      <t>参加党支部组织的复旦大学交流活动；</t>
    </r>
    <r>
      <rPr>
        <sz val="5"/>
        <color theme="1"/>
        <rFont val="Times New Roman"/>
        <family val="1"/>
      </rPr>
      <t xml:space="preserve">
</t>
    </r>
    <r>
      <rPr>
        <sz val="5"/>
        <color theme="1"/>
        <rFont val="宋体"/>
        <family val="3"/>
        <charset val="134"/>
      </rPr>
      <t>参加党支部活动</t>
    </r>
    <r>
      <rPr>
        <sz val="5"/>
        <color theme="1"/>
        <rFont val="Times New Roman"/>
        <family val="1"/>
      </rPr>
      <t>——</t>
    </r>
    <r>
      <rPr>
        <sz val="5"/>
        <color theme="1"/>
        <rFont val="宋体"/>
        <family val="3"/>
        <charset val="134"/>
      </rPr>
      <t>参观浙江大学海宁校区和南湖革命纪念馆。</t>
    </r>
  </si>
  <si>
    <r>
      <t xml:space="preserve">1. </t>
    </r>
    <r>
      <rPr>
        <sz val="5"/>
        <color theme="1"/>
        <rFont val="宋体"/>
        <family val="3"/>
        <charset val="134"/>
      </rPr>
      <t>参加第四届国际昆虫基因组学大会暨第七届国际昆虫生理生化与分子生物学学术研讨会</t>
    </r>
    <r>
      <rPr>
        <sz val="5"/>
        <color theme="1"/>
        <rFont val="Times New Roman"/>
        <family val="1"/>
      </rPr>
      <t xml:space="preserve">
2. </t>
    </r>
    <r>
      <rPr>
        <sz val="5"/>
        <color theme="1"/>
        <rFont val="宋体"/>
        <family val="3"/>
        <charset val="134"/>
      </rPr>
      <t>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水上运动会龙舟</t>
    </r>
    <r>
      <rPr>
        <sz val="5"/>
        <color theme="1"/>
        <rFont val="Times New Roman"/>
        <family val="1"/>
      </rPr>
      <t>200</t>
    </r>
    <r>
      <rPr>
        <sz val="5"/>
        <color theme="1"/>
        <rFont val="宋体"/>
        <family val="3"/>
        <charset val="134"/>
      </rPr>
      <t>米比赛第二名，双人皮划艇</t>
    </r>
    <r>
      <rPr>
        <sz val="5"/>
        <color theme="1"/>
        <rFont val="Times New Roman"/>
        <family val="1"/>
      </rPr>
      <t>200</t>
    </r>
    <r>
      <rPr>
        <sz val="5"/>
        <color theme="1"/>
        <rFont val="宋体"/>
        <family val="3"/>
        <charset val="134"/>
      </rPr>
      <t>米第四名</t>
    </r>
    <r>
      <rPr>
        <sz val="5"/>
        <color theme="1"/>
        <rFont val="Times New Roman"/>
        <family val="1"/>
      </rPr>
      <t xml:space="preserve">
3.</t>
    </r>
    <r>
      <rPr>
        <sz val="5"/>
        <color theme="1"/>
        <rFont val="宋体"/>
        <family val="3"/>
        <charset val="134"/>
      </rPr>
      <t>浙江大学华发大学生茶艺队宣传部干事</t>
    </r>
  </si>
  <si>
    <r>
      <t xml:space="preserve"> SCI1</t>
    </r>
    <r>
      <rPr>
        <sz val="11"/>
        <color theme="1"/>
        <rFont val="宋体"/>
        <family val="3"/>
        <charset val="134"/>
      </rPr>
      <t>（</t>
    </r>
    <r>
      <rPr>
        <sz val="11"/>
        <color theme="1"/>
        <rFont val="Times New Roman"/>
        <family val="1"/>
      </rPr>
      <t>2</t>
    </r>
    <r>
      <rPr>
        <sz val="11"/>
        <color theme="1"/>
        <rFont val="宋体"/>
        <family val="3"/>
        <charset val="134"/>
      </rPr>
      <t>，</t>
    </r>
    <r>
      <rPr>
        <sz val="11"/>
        <color theme="1"/>
        <rFont val="Times New Roman"/>
        <family val="1"/>
      </rPr>
      <t>IF=3.470</t>
    </r>
    <r>
      <rPr>
        <sz val="11"/>
        <color theme="1"/>
        <rFont val="宋体"/>
        <family val="3"/>
        <charset val="134"/>
      </rPr>
      <t>）</t>
    </r>
  </si>
  <si>
    <r>
      <t>1.2018</t>
    </r>
    <r>
      <rPr>
        <sz val="5"/>
        <color theme="1"/>
        <rFont val="宋体"/>
        <family val="3"/>
        <charset val="134"/>
      </rPr>
      <t>年浙江大学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水上运动会龙舟</t>
    </r>
    <r>
      <rPr>
        <sz val="5"/>
        <color theme="1"/>
        <rFont val="Times New Roman"/>
        <family val="1"/>
      </rPr>
      <t>200</t>
    </r>
    <r>
      <rPr>
        <sz val="5"/>
        <color theme="1"/>
        <rFont val="宋体"/>
        <family val="3"/>
        <charset val="134"/>
      </rPr>
      <t>米直道竞速研究生组第二名；</t>
    </r>
    <r>
      <rPr>
        <sz val="5"/>
        <color theme="1"/>
        <rFont val="Times New Roman"/>
        <family val="1"/>
      </rPr>
      <t>2.2019“</t>
    </r>
    <r>
      <rPr>
        <sz val="5"/>
        <color theme="1"/>
        <rFont val="宋体"/>
        <family val="3"/>
        <charset val="134"/>
      </rPr>
      <t>农生杯</t>
    </r>
    <r>
      <rPr>
        <sz val="5"/>
        <color theme="1"/>
        <rFont val="Times New Roman"/>
        <family val="1"/>
      </rPr>
      <t>”</t>
    </r>
    <r>
      <rPr>
        <sz val="5"/>
        <color theme="1"/>
        <rFont val="宋体"/>
        <family val="3"/>
        <charset val="134"/>
      </rPr>
      <t>篮球赛亚军；</t>
    </r>
    <r>
      <rPr>
        <sz val="5"/>
        <color theme="1"/>
        <rFont val="Times New Roman"/>
        <family val="1"/>
      </rPr>
      <t>3.</t>
    </r>
    <r>
      <rPr>
        <sz val="5"/>
        <color theme="1"/>
        <rFont val="宋体"/>
        <family val="3"/>
        <charset val="134"/>
      </rPr>
      <t>参加《第五届中国果蝇生物学大会》</t>
    </r>
    <r>
      <rPr>
        <sz val="5"/>
        <color theme="1"/>
        <rFont val="Times New Roman"/>
        <family val="1"/>
      </rPr>
      <t xml:space="preserve"> </t>
    </r>
    <r>
      <rPr>
        <sz val="5"/>
        <color theme="1"/>
        <rFont val="宋体"/>
        <family val="3"/>
        <charset val="134"/>
      </rPr>
      <t>大连</t>
    </r>
  </si>
  <si>
    <r>
      <t>1.</t>
    </r>
    <r>
      <rPr>
        <sz val="5"/>
        <color theme="1"/>
        <rFont val="宋体"/>
        <family val="3"/>
        <charset val="134"/>
      </rPr>
      <t>参加</t>
    </r>
    <r>
      <rPr>
        <sz val="5"/>
        <color theme="1"/>
        <rFont val="Times New Roman"/>
        <family val="1"/>
      </rPr>
      <t>2019</t>
    </r>
    <r>
      <rPr>
        <sz val="5"/>
        <color theme="1"/>
        <rFont val="宋体"/>
        <family val="3"/>
        <charset val="134"/>
      </rPr>
      <t>年昆虫学年会并做报告</t>
    </r>
    <r>
      <rPr>
        <sz val="5"/>
        <color theme="1"/>
        <rFont val="Times New Roman"/>
        <family val="1"/>
      </rPr>
      <t xml:space="preserve">
2.</t>
    </r>
    <r>
      <rPr>
        <sz val="5"/>
        <color theme="1"/>
        <rFont val="宋体"/>
        <family val="3"/>
        <charset val="134"/>
      </rPr>
      <t>获得</t>
    </r>
    <r>
      <rPr>
        <sz val="5"/>
        <color theme="1"/>
        <rFont val="Times New Roman"/>
        <family val="1"/>
      </rPr>
      <t>2019</t>
    </r>
    <r>
      <rPr>
        <sz val="5"/>
        <color theme="1"/>
        <rFont val="宋体"/>
        <family val="3"/>
        <charset val="134"/>
      </rPr>
      <t>年专业学位硕士优秀实践成果三等奖</t>
    </r>
    <r>
      <rPr>
        <sz val="5"/>
        <color theme="1"/>
        <rFont val="Times New Roman"/>
        <family val="1"/>
      </rPr>
      <t xml:space="preserve">
3.</t>
    </r>
    <r>
      <rPr>
        <sz val="5"/>
        <color theme="1"/>
        <rFont val="宋体"/>
        <family val="3"/>
        <charset val="134"/>
      </rPr>
      <t>参加第三届时政案例分析获优秀奖</t>
    </r>
    <r>
      <rPr>
        <sz val="5"/>
        <color theme="1"/>
        <rFont val="Times New Roman"/>
        <family val="1"/>
      </rPr>
      <t xml:space="preserve">
4.2019</t>
    </r>
    <r>
      <rPr>
        <sz val="5"/>
        <color theme="1"/>
        <rFont val="宋体"/>
        <family val="3"/>
        <charset val="134"/>
      </rPr>
      <t>春季研究生毕业典礼志愿者</t>
    </r>
  </si>
  <si>
    <r>
      <t>2019</t>
    </r>
    <r>
      <rPr>
        <sz val="5"/>
        <color theme="1"/>
        <rFont val="宋体"/>
        <family val="3"/>
        <charset val="134"/>
      </rPr>
      <t>农学院元旦晚会三等奖，农学院优秀学生赴日本千叶大学短期交流团，第二届昆虫系统学与进化生物学国际研讨会志愿者</t>
    </r>
  </si>
  <si>
    <r>
      <t>1.</t>
    </r>
    <r>
      <rPr>
        <sz val="5"/>
        <color theme="1"/>
        <rFont val="宋体"/>
        <family val="3"/>
        <charset val="134"/>
      </rPr>
      <t>农学院</t>
    </r>
    <r>
      <rPr>
        <sz val="5"/>
        <color theme="1"/>
        <rFont val="Times New Roman"/>
        <family val="1"/>
      </rPr>
      <t>2018</t>
    </r>
    <r>
      <rPr>
        <sz val="5"/>
        <color theme="1"/>
        <rFont val="宋体"/>
        <family val="3"/>
        <charset val="134"/>
      </rPr>
      <t>级新生大合唱比赛演唱嘉宾；</t>
    </r>
    <r>
      <rPr>
        <sz val="5"/>
        <color theme="1"/>
        <rFont val="Times New Roman"/>
        <family val="1"/>
      </rPr>
      <t xml:space="preserve">
2.</t>
    </r>
    <r>
      <rPr>
        <sz val="5"/>
        <color theme="1"/>
        <rFont val="宋体"/>
        <family val="3"/>
        <charset val="134"/>
      </rPr>
      <t>湖南怀化社会福利院义工（</t>
    </r>
    <r>
      <rPr>
        <sz val="5"/>
        <color theme="1"/>
        <rFont val="Times New Roman"/>
        <family val="1"/>
      </rPr>
      <t>2019.02</t>
    </r>
    <r>
      <rPr>
        <sz val="5"/>
        <color theme="1"/>
        <rFont val="宋体"/>
        <family val="3"/>
        <charset val="134"/>
      </rPr>
      <t>）</t>
    </r>
    <r>
      <rPr>
        <sz val="5"/>
        <color theme="1"/>
        <rFont val="Times New Roman"/>
        <family val="1"/>
      </rPr>
      <t xml:space="preserve">             </t>
    </r>
  </si>
  <si>
    <r>
      <t>1</t>
    </r>
    <r>
      <rPr>
        <sz val="5"/>
        <color theme="1"/>
        <rFont val="宋体"/>
        <family val="3"/>
        <charset val="134"/>
      </rPr>
      <t>、参加</t>
    </r>
    <r>
      <rPr>
        <sz val="5"/>
        <color theme="1"/>
        <rFont val="Times New Roman"/>
        <family val="1"/>
      </rPr>
      <t>“</t>
    </r>
    <r>
      <rPr>
        <sz val="5"/>
        <color theme="1"/>
        <rFont val="宋体"/>
        <family val="3"/>
        <charset val="134"/>
      </rPr>
      <t>培国际视野、温入党初心</t>
    </r>
    <r>
      <rPr>
        <sz val="5"/>
        <color theme="1"/>
        <rFont val="Times New Roman"/>
        <family val="1"/>
      </rPr>
      <t>”</t>
    </r>
    <r>
      <rPr>
        <sz val="5"/>
        <color theme="1"/>
        <rFont val="宋体"/>
        <family val="3"/>
        <charset val="134"/>
      </rPr>
      <t>农学院三支部联合主题党日活动</t>
    </r>
    <r>
      <rPr>
        <sz val="5"/>
        <color theme="1"/>
        <rFont val="Times New Roman"/>
        <family val="1"/>
      </rPr>
      <t xml:space="preserve">
2</t>
    </r>
    <r>
      <rPr>
        <sz val="5"/>
        <color theme="1"/>
        <rFont val="宋体"/>
        <family val="3"/>
        <charset val="134"/>
      </rPr>
      <t>、参加</t>
    </r>
    <r>
      <rPr>
        <sz val="5"/>
        <color theme="1"/>
        <rFont val="Times New Roman"/>
        <family val="1"/>
      </rPr>
      <t>“</t>
    </r>
    <r>
      <rPr>
        <sz val="5"/>
        <color theme="1"/>
        <rFont val="宋体"/>
        <family val="3"/>
        <charset val="134"/>
      </rPr>
      <t>重大</t>
    </r>
    <r>
      <rPr>
        <sz val="5"/>
        <color theme="1"/>
        <rFont val="Times New Roman"/>
        <family val="1"/>
      </rPr>
      <t>/</t>
    </r>
    <r>
      <rPr>
        <sz val="5"/>
        <color theme="1"/>
        <rFont val="宋体"/>
        <family val="3"/>
        <charset val="134"/>
      </rPr>
      <t>新发农业入侵生物风险评估及防控关键技术研究</t>
    </r>
    <r>
      <rPr>
        <sz val="5"/>
        <color theme="1"/>
        <rFont val="Times New Roman"/>
        <family val="1"/>
      </rPr>
      <t>”</t>
    </r>
    <r>
      <rPr>
        <sz val="5"/>
        <color theme="1"/>
        <rFont val="宋体"/>
        <family val="3"/>
        <charset val="134"/>
      </rPr>
      <t>中期现场检查会议</t>
    </r>
    <r>
      <rPr>
        <sz val="5"/>
        <color theme="1"/>
        <rFont val="Times New Roman"/>
        <family val="1"/>
      </rPr>
      <t xml:space="preserve">
3</t>
    </r>
    <r>
      <rPr>
        <sz val="5"/>
        <color theme="1"/>
        <rFont val="宋体"/>
        <family val="3"/>
        <charset val="134"/>
      </rPr>
      <t>、参加</t>
    </r>
    <r>
      <rPr>
        <sz val="5"/>
        <color theme="1"/>
        <rFont val="Times New Roman"/>
        <family val="1"/>
      </rPr>
      <t>“</t>
    </r>
    <r>
      <rPr>
        <sz val="5"/>
        <color theme="1"/>
        <rFont val="宋体"/>
        <family val="3"/>
        <charset val="134"/>
      </rPr>
      <t>重要跨境农业入侵生物精准识别与智能化快速检测</t>
    </r>
    <r>
      <rPr>
        <sz val="5"/>
        <color theme="1"/>
        <rFont val="Times New Roman"/>
        <family val="1"/>
      </rPr>
      <t>”</t>
    </r>
    <r>
      <rPr>
        <sz val="5"/>
        <color theme="1"/>
        <rFont val="宋体"/>
        <family val="3"/>
        <charset val="134"/>
      </rPr>
      <t>中期考核及年度进展汇报</t>
    </r>
    <r>
      <rPr>
        <sz val="5"/>
        <color theme="1"/>
        <rFont val="Times New Roman"/>
        <family val="1"/>
      </rPr>
      <t xml:space="preserve">
</t>
    </r>
    <r>
      <rPr>
        <sz val="5"/>
        <color theme="1"/>
        <rFont val="宋体"/>
        <family val="3"/>
        <charset val="134"/>
      </rPr>
      <t>上海海关动植物与食品检验检疫技术中心实习</t>
    </r>
  </si>
  <si>
    <r>
      <t>2018-2019</t>
    </r>
    <r>
      <rPr>
        <sz val="5"/>
        <color theme="1"/>
        <rFont val="宋体"/>
        <family val="3"/>
        <charset val="134"/>
      </rPr>
      <t>学年昆虫所研究生第一团支部团支书，目前在任</t>
    </r>
  </si>
  <si>
    <r>
      <t>1</t>
    </r>
    <r>
      <rPr>
        <sz val="5"/>
        <color theme="1"/>
        <rFont val="宋体"/>
        <family val="3"/>
        <charset val="134"/>
      </rPr>
      <t>：举办</t>
    </r>
    <r>
      <rPr>
        <sz val="5"/>
        <color theme="1"/>
        <rFont val="Times New Roman"/>
        <family val="1"/>
      </rPr>
      <t>“</t>
    </r>
    <r>
      <rPr>
        <sz val="5"/>
        <color theme="1"/>
        <rFont val="宋体"/>
        <family val="3"/>
        <charset val="134"/>
      </rPr>
      <t>纪念改革开放四十周年</t>
    </r>
    <r>
      <rPr>
        <sz val="5"/>
        <color theme="1"/>
        <rFont val="Times New Roman"/>
        <family val="1"/>
      </rPr>
      <t>”</t>
    </r>
    <r>
      <rPr>
        <sz val="5"/>
        <color theme="1"/>
        <rFont val="宋体"/>
        <family val="3"/>
        <charset val="134"/>
      </rPr>
      <t>主题团日活动；</t>
    </r>
    <r>
      <rPr>
        <sz val="5"/>
        <color theme="1"/>
        <rFont val="Times New Roman"/>
        <family val="1"/>
      </rPr>
      <t>2</t>
    </r>
    <r>
      <rPr>
        <sz val="5"/>
        <color theme="1"/>
        <rFont val="宋体"/>
        <family val="3"/>
        <charset val="134"/>
      </rPr>
      <t>：举办</t>
    </r>
    <r>
      <rPr>
        <sz val="5"/>
        <color theme="1"/>
        <rFont val="Times New Roman"/>
        <family val="1"/>
      </rPr>
      <t>‘</t>
    </r>
    <r>
      <rPr>
        <sz val="5"/>
        <color theme="1"/>
        <rFont val="宋体"/>
        <family val="3"/>
        <charset val="134"/>
      </rPr>
      <t>青春献礼十八大</t>
    </r>
    <r>
      <rPr>
        <sz val="5"/>
        <color theme="1"/>
        <rFont val="Times New Roman"/>
        <family val="1"/>
      </rPr>
      <t xml:space="preserve"> </t>
    </r>
    <r>
      <rPr>
        <sz val="5"/>
        <color theme="1"/>
        <rFont val="宋体"/>
        <family val="3"/>
        <charset val="134"/>
      </rPr>
      <t>求是引领新风尚</t>
    </r>
    <r>
      <rPr>
        <sz val="5"/>
        <color theme="1"/>
        <rFont val="Times New Roman"/>
        <family val="1"/>
      </rPr>
      <t>’</t>
    </r>
    <r>
      <rPr>
        <sz val="5"/>
        <color theme="1"/>
        <rFont val="宋体"/>
        <family val="3"/>
        <charset val="134"/>
      </rPr>
      <t>主题团日活动；</t>
    </r>
    <r>
      <rPr>
        <sz val="5"/>
        <color theme="1"/>
        <rFont val="Times New Roman"/>
        <family val="1"/>
      </rPr>
      <t>3</t>
    </r>
    <r>
      <rPr>
        <sz val="5"/>
        <color theme="1"/>
        <rFont val="宋体"/>
        <family val="3"/>
        <charset val="134"/>
      </rPr>
      <t>：举办</t>
    </r>
    <r>
      <rPr>
        <sz val="5"/>
        <color theme="1"/>
        <rFont val="Times New Roman"/>
        <family val="1"/>
      </rPr>
      <t>“</t>
    </r>
    <r>
      <rPr>
        <sz val="5"/>
        <color theme="1"/>
        <rFont val="宋体"/>
        <family val="3"/>
        <charset val="134"/>
      </rPr>
      <t>青春志愿行奉献新时代</t>
    </r>
    <r>
      <rPr>
        <sz val="5"/>
        <color theme="1"/>
        <rFont val="Times New Roman"/>
        <family val="1"/>
      </rPr>
      <t>”</t>
    </r>
    <r>
      <rPr>
        <sz val="5"/>
        <color theme="1"/>
        <rFont val="宋体"/>
        <family val="3"/>
        <charset val="134"/>
      </rPr>
      <t>学雷锋活动；</t>
    </r>
    <r>
      <rPr>
        <sz val="5"/>
        <color theme="1"/>
        <rFont val="Times New Roman"/>
        <family val="1"/>
      </rPr>
      <t>4</t>
    </r>
    <r>
      <rPr>
        <sz val="5"/>
        <color theme="1"/>
        <rFont val="宋体"/>
        <family val="3"/>
        <charset val="134"/>
      </rPr>
      <t>：举办</t>
    </r>
    <r>
      <rPr>
        <sz val="5"/>
        <color theme="1"/>
        <rFont val="Times New Roman"/>
        <family val="1"/>
      </rPr>
      <t>“</t>
    </r>
    <r>
      <rPr>
        <sz val="5"/>
        <color theme="1"/>
        <rFont val="宋体"/>
        <family val="3"/>
        <charset val="134"/>
      </rPr>
      <t>聚焦热点</t>
    </r>
    <r>
      <rPr>
        <sz val="5"/>
        <color theme="1"/>
        <rFont val="Times New Roman"/>
        <family val="1"/>
      </rPr>
      <t xml:space="preserve"> </t>
    </r>
    <r>
      <rPr>
        <sz val="5"/>
        <color theme="1"/>
        <rFont val="宋体"/>
        <family val="3"/>
        <charset val="134"/>
      </rPr>
      <t>突破前行</t>
    </r>
    <r>
      <rPr>
        <sz val="5"/>
        <color theme="1"/>
        <rFont val="Times New Roman"/>
        <family val="1"/>
      </rPr>
      <t>”2019</t>
    </r>
    <r>
      <rPr>
        <sz val="5"/>
        <color theme="1"/>
        <rFont val="宋体"/>
        <family val="3"/>
        <charset val="134"/>
      </rPr>
      <t>年两会专题学习讨论活动；</t>
    </r>
    <r>
      <rPr>
        <sz val="5"/>
        <color theme="1"/>
        <rFont val="Times New Roman"/>
        <family val="1"/>
      </rPr>
      <t>5</t>
    </r>
    <r>
      <rPr>
        <sz val="5"/>
        <color theme="1"/>
        <rFont val="宋体"/>
        <family val="3"/>
        <charset val="134"/>
      </rPr>
      <t>：举办</t>
    </r>
    <r>
      <rPr>
        <sz val="5"/>
        <color theme="1"/>
        <rFont val="Times New Roman"/>
        <family val="1"/>
      </rPr>
      <t>“</t>
    </r>
    <r>
      <rPr>
        <sz val="5"/>
        <color theme="1"/>
        <rFont val="宋体"/>
        <family val="3"/>
        <charset val="134"/>
      </rPr>
      <t>青春心向党</t>
    </r>
    <r>
      <rPr>
        <sz val="5"/>
        <color theme="1"/>
        <rFont val="Times New Roman"/>
        <family val="1"/>
      </rPr>
      <t xml:space="preserve"> </t>
    </r>
    <r>
      <rPr>
        <sz val="5"/>
        <color theme="1"/>
        <rFont val="宋体"/>
        <family val="3"/>
        <charset val="134"/>
      </rPr>
      <t>建功新时代</t>
    </r>
    <r>
      <rPr>
        <sz val="5"/>
        <color theme="1"/>
        <rFont val="Times New Roman"/>
        <family val="1"/>
      </rPr>
      <t>”</t>
    </r>
    <r>
      <rPr>
        <sz val="5"/>
        <color theme="1"/>
        <rFont val="宋体"/>
        <family val="3"/>
        <charset val="134"/>
      </rPr>
      <t>主题团日活动；</t>
    </r>
    <r>
      <rPr>
        <sz val="5"/>
        <color theme="1"/>
        <rFont val="Times New Roman"/>
        <family val="1"/>
      </rPr>
      <t>6</t>
    </r>
    <r>
      <rPr>
        <sz val="5"/>
        <color theme="1"/>
        <rFont val="宋体"/>
        <family val="3"/>
        <charset val="134"/>
      </rPr>
      <t>：举办</t>
    </r>
    <r>
      <rPr>
        <sz val="5"/>
        <color theme="1"/>
        <rFont val="Times New Roman"/>
        <family val="1"/>
      </rPr>
      <t>“</t>
    </r>
    <r>
      <rPr>
        <sz val="5"/>
        <color theme="1"/>
        <rFont val="宋体"/>
        <family val="3"/>
        <charset val="134"/>
      </rPr>
      <t>喜迎建国七十周年，我与祖国共成长</t>
    </r>
    <r>
      <rPr>
        <sz val="5"/>
        <color theme="1"/>
        <rFont val="Times New Roman"/>
        <family val="1"/>
      </rPr>
      <t>”</t>
    </r>
    <r>
      <rPr>
        <sz val="5"/>
        <color theme="1"/>
        <rFont val="宋体"/>
        <family val="3"/>
        <charset val="134"/>
      </rPr>
      <t>主题团日活动；</t>
    </r>
    <r>
      <rPr>
        <sz val="5"/>
        <color theme="1"/>
        <rFont val="Times New Roman"/>
        <family val="1"/>
      </rPr>
      <t>7</t>
    </r>
    <r>
      <rPr>
        <sz val="5"/>
        <color theme="1"/>
        <rFont val="宋体"/>
        <family val="3"/>
        <charset val="134"/>
      </rPr>
      <t>：参加农学院合唱比赛；</t>
    </r>
    <r>
      <rPr>
        <sz val="5"/>
        <color theme="1"/>
        <rFont val="Times New Roman"/>
        <family val="1"/>
      </rPr>
      <t>8</t>
    </r>
    <r>
      <rPr>
        <sz val="5"/>
        <color theme="1"/>
        <rFont val="宋体"/>
        <family val="3"/>
        <charset val="134"/>
      </rPr>
      <t>：参演昆虫所</t>
    </r>
    <r>
      <rPr>
        <sz val="5"/>
        <color theme="1"/>
        <rFont val="Times New Roman"/>
        <family val="1"/>
      </rPr>
      <t>2019</t>
    </r>
    <r>
      <rPr>
        <sz val="5"/>
        <color theme="1"/>
        <rFont val="宋体"/>
        <family val="3"/>
        <charset val="134"/>
      </rPr>
      <t>年新年晚会会</t>
    </r>
  </si>
  <si>
    <r>
      <t>20</t>
    </r>
    <r>
      <rPr>
        <sz val="5"/>
        <color theme="1"/>
        <rFont val="宋体"/>
        <family val="3"/>
        <charset val="134"/>
      </rPr>
      <t>届农学院研博会副主席，昆虫所研究生第五支部书记，目前在任</t>
    </r>
  </si>
  <si>
    <r>
      <t>1.</t>
    </r>
    <r>
      <rPr>
        <sz val="5"/>
        <color theme="1"/>
        <rFont val="宋体"/>
        <family val="3"/>
        <charset val="134"/>
      </rPr>
      <t>领导新闻中心承包了硕士生、博士生相关的所有宣传工作，其中包括学院新生合唱比赛、元旦晚会以及文体中心和学术中心举办的大小活动的喷绘、易拉宝、海报、邀请函、节目单、宣传手册、入场券等多种宣传品的设计及印刷，活动现场的摄影及后期推文的撰写。</t>
    </r>
    <r>
      <rPr>
        <sz val="5"/>
        <color theme="1"/>
        <rFont val="Times New Roman"/>
        <family val="1"/>
      </rPr>
      <t xml:space="preserve">
2.</t>
    </r>
    <r>
      <rPr>
        <sz val="5"/>
        <color theme="1"/>
        <rFont val="宋体"/>
        <family val="3"/>
        <charset val="134"/>
      </rPr>
      <t>参加学院</t>
    </r>
    <r>
      <rPr>
        <sz val="5"/>
        <color theme="1"/>
        <rFont val="Times New Roman"/>
        <family val="1"/>
      </rPr>
      <t>2019</t>
    </r>
    <r>
      <rPr>
        <sz val="5"/>
        <color theme="1"/>
        <rFont val="宋体"/>
        <family val="3"/>
        <charset val="134"/>
      </rPr>
      <t>年优秀学生骨干暑期创新及领导力提升培训班。</t>
    </r>
    <r>
      <rPr>
        <sz val="5"/>
        <color theme="1"/>
        <rFont val="Times New Roman"/>
        <family val="1"/>
      </rPr>
      <t xml:space="preserve">         
3.</t>
    </r>
    <r>
      <rPr>
        <sz val="5"/>
        <color theme="1"/>
        <rFont val="宋体"/>
        <family val="3"/>
        <charset val="134"/>
      </rPr>
      <t>带领支部成为学习强国先进党支部。举办特色党日活动包括与昆虫所研究生第三党支部合办参观嘉兴南湖革命纪念馆及海宁国际校区；邀请校级宣讲团紫领清廉文化宣讲团讲授有关清廉文化的微党课；邀请于子三宣讲团闾怡清讲授</t>
    </r>
    <r>
      <rPr>
        <sz val="5"/>
        <color theme="1"/>
        <rFont val="Times New Roman"/>
        <family val="1"/>
      </rPr>
      <t>“</t>
    </r>
    <r>
      <rPr>
        <sz val="5"/>
        <color theme="1"/>
        <rFont val="宋体"/>
        <family val="3"/>
        <charset val="134"/>
      </rPr>
      <t>最多跑一次</t>
    </r>
    <r>
      <rPr>
        <sz val="5"/>
        <color theme="1"/>
        <rFont val="Times New Roman"/>
        <family val="1"/>
      </rPr>
      <t>”</t>
    </r>
    <r>
      <rPr>
        <sz val="5"/>
        <color theme="1"/>
        <rFont val="宋体"/>
        <family val="3"/>
        <charset val="134"/>
      </rPr>
      <t>改革等</t>
    </r>
  </si>
  <si>
    <r>
      <t>党支部支部书记</t>
    </r>
    <r>
      <rPr>
        <sz val="5"/>
        <color theme="1"/>
        <rFont val="Times New Roman"/>
        <family val="1"/>
      </rPr>
      <t xml:space="preserve"> </t>
    </r>
    <r>
      <rPr>
        <sz val="5"/>
        <color theme="1"/>
        <rFont val="宋体"/>
        <family val="3"/>
        <charset val="134"/>
      </rPr>
      <t>团支部组织委员</t>
    </r>
  </si>
  <si>
    <r>
      <t>1.</t>
    </r>
    <r>
      <rPr>
        <sz val="5"/>
        <color theme="1"/>
        <rFont val="宋体"/>
        <family val="3"/>
        <charset val="134"/>
      </rPr>
      <t>参加农学院新生合唱比赛并获得最佳创意奖</t>
    </r>
    <r>
      <rPr>
        <sz val="5"/>
        <color theme="1"/>
        <rFont val="Times New Roman"/>
        <family val="1"/>
      </rPr>
      <t xml:space="preserve"> 2.</t>
    </r>
    <r>
      <rPr>
        <sz val="5"/>
        <color theme="1"/>
        <rFont val="宋体"/>
        <family val="3"/>
        <charset val="134"/>
      </rPr>
      <t>第三届时政案例分析大赛</t>
    </r>
    <r>
      <rPr>
        <sz val="5"/>
        <color theme="1"/>
        <rFont val="Times New Roman"/>
        <family val="1"/>
      </rPr>
      <t>“</t>
    </r>
    <r>
      <rPr>
        <sz val="5"/>
        <color theme="1"/>
        <rFont val="宋体"/>
        <family val="3"/>
        <charset val="134"/>
      </rPr>
      <t>一等奖</t>
    </r>
    <r>
      <rPr>
        <sz val="5"/>
        <color theme="1"/>
        <rFont val="Times New Roman"/>
        <family val="1"/>
      </rPr>
      <t>”3.</t>
    </r>
    <r>
      <rPr>
        <sz val="5"/>
        <color theme="1"/>
        <rFont val="宋体"/>
        <family val="3"/>
        <charset val="134"/>
      </rPr>
      <t>国际毅行大会</t>
    </r>
    <r>
      <rPr>
        <sz val="5"/>
        <color theme="1"/>
        <rFont val="Times New Roman"/>
        <family val="1"/>
      </rPr>
      <t>4.</t>
    </r>
    <r>
      <rPr>
        <sz val="5"/>
        <color theme="1"/>
        <rFont val="宋体"/>
        <family val="3"/>
        <charset val="134"/>
      </rPr>
      <t>组织开展第五届昆虫所研究生蔡邦华活动日</t>
    </r>
    <r>
      <rPr>
        <sz val="5"/>
        <color theme="1"/>
        <rFont val="Times New Roman"/>
        <family val="1"/>
      </rPr>
      <t>5</t>
    </r>
    <r>
      <rPr>
        <sz val="5"/>
        <color theme="1"/>
        <rFont val="宋体"/>
        <family val="3"/>
        <charset val="134"/>
      </rPr>
      <t>、参加农学院第四次研究生党员代表大会</t>
    </r>
    <r>
      <rPr>
        <sz val="5"/>
        <color theme="1"/>
        <rFont val="Times New Roman"/>
        <family val="1"/>
      </rPr>
      <t xml:space="preserve"> 6</t>
    </r>
    <r>
      <rPr>
        <sz val="5"/>
        <color theme="1"/>
        <rFont val="宋体"/>
        <family val="3"/>
        <charset val="134"/>
      </rPr>
      <t>、参加</t>
    </r>
    <r>
      <rPr>
        <sz val="5"/>
        <color theme="1"/>
        <rFont val="Times New Roman"/>
        <family val="1"/>
      </rPr>
      <t>2019</t>
    </r>
    <r>
      <rPr>
        <sz val="5"/>
        <color theme="1"/>
        <rFont val="宋体"/>
        <family val="3"/>
        <charset val="134"/>
      </rPr>
      <t>年昆虫所新年晚会</t>
    </r>
    <r>
      <rPr>
        <sz val="5"/>
        <color theme="1"/>
        <rFont val="Times New Roman"/>
        <family val="1"/>
      </rPr>
      <t>7</t>
    </r>
    <r>
      <rPr>
        <sz val="5"/>
        <color theme="1"/>
        <rFont val="宋体"/>
        <family val="3"/>
        <charset val="134"/>
      </rPr>
      <t>、上海崇明、嘉定等地进行田间调查采样</t>
    </r>
  </si>
  <si>
    <r>
      <t>参加校运动会开幕式阳光跑活动；学院趣味学术趣味运动会，获三等奖；学院</t>
    </r>
    <r>
      <rPr>
        <sz val="5"/>
        <color theme="1"/>
        <rFont val="Times New Roman"/>
        <family val="1"/>
      </rPr>
      <t>“</t>
    </r>
    <r>
      <rPr>
        <sz val="5"/>
        <color theme="1"/>
        <rFont val="宋体"/>
        <family val="3"/>
        <charset val="134"/>
      </rPr>
      <t>侬说</t>
    </r>
    <r>
      <rPr>
        <sz val="5"/>
        <color theme="1"/>
        <rFont val="Times New Roman"/>
        <family val="1"/>
      </rPr>
      <t>”</t>
    </r>
    <r>
      <rPr>
        <sz val="5"/>
        <color theme="1"/>
        <rFont val="宋体"/>
        <family val="3"/>
        <charset val="134"/>
      </rPr>
      <t>交流会；昆虫所蔡邦华活动，获一等奖</t>
    </r>
  </si>
  <si>
    <r>
      <t>农学院团委社会实践部成员；</t>
    </r>
    <r>
      <rPr>
        <sz val="5"/>
        <color theme="1"/>
        <rFont val="Times New Roman"/>
        <family val="1"/>
      </rPr>
      <t xml:space="preserve">
</t>
    </r>
    <r>
      <rPr>
        <sz val="5"/>
        <color theme="1"/>
        <rFont val="宋体"/>
        <family val="3"/>
        <charset val="134"/>
      </rPr>
      <t>浙江大学研究生会新媒体工作室成员</t>
    </r>
  </si>
  <si>
    <r>
      <t>研究生干部讲习所第十五期培训班成员；</t>
    </r>
    <r>
      <rPr>
        <sz val="5"/>
        <color theme="1"/>
        <rFont val="Times New Roman"/>
        <family val="1"/>
      </rPr>
      <t xml:space="preserve">
</t>
    </r>
    <r>
      <rPr>
        <sz val="5"/>
        <color theme="1"/>
        <rFont val="宋体"/>
        <family val="3"/>
        <charset val="134"/>
      </rPr>
      <t>暑期赴贵州省雷山县社会实践</t>
    </r>
  </si>
  <si>
    <r>
      <t>20</t>
    </r>
    <r>
      <rPr>
        <sz val="5"/>
        <color theme="1"/>
        <rFont val="宋体"/>
        <family val="3"/>
        <charset val="134"/>
      </rPr>
      <t>届农学院研博会学术发展中心主任，昆虫所研究生第三支部宣传委员，在任</t>
    </r>
  </si>
  <si>
    <r>
      <t>1</t>
    </r>
    <r>
      <rPr>
        <sz val="5"/>
        <color theme="1"/>
        <rFont val="宋体"/>
        <family val="3"/>
        <charset val="134"/>
      </rPr>
      <t>、社会实践：参加</t>
    </r>
    <r>
      <rPr>
        <sz val="5"/>
        <color theme="1"/>
        <rFont val="Times New Roman"/>
        <family val="1"/>
      </rPr>
      <t>“</t>
    </r>
    <r>
      <rPr>
        <sz val="5"/>
        <color theme="1"/>
        <rFont val="宋体"/>
        <family val="3"/>
        <charset val="134"/>
      </rPr>
      <t>领鹰计划</t>
    </r>
    <r>
      <rPr>
        <sz val="5"/>
        <color theme="1"/>
        <rFont val="Times New Roman"/>
        <family val="1"/>
      </rPr>
      <t>”</t>
    </r>
    <r>
      <rPr>
        <sz val="5"/>
        <color theme="1"/>
        <rFont val="宋体"/>
        <family val="3"/>
        <charset val="134"/>
      </rPr>
      <t>，并赴美国学习领导力课程，获得中、美两方结业证书</t>
    </r>
    <r>
      <rPr>
        <sz val="5"/>
        <color theme="1"/>
        <rFont val="Times New Roman"/>
        <family val="1"/>
      </rPr>
      <t xml:space="preserve">
2</t>
    </r>
    <r>
      <rPr>
        <sz val="5"/>
        <color theme="1"/>
        <rFont val="宋体"/>
        <family val="3"/>
        <charset val="134"/>
      </rPr>
      <t>、文体活动：参与举办新生合唱比赛、学生节、学术节、春博会，组织进行</t>
    </r>
    <r>
      <rPr>
        <sz val="5"/>
        <color theme="1"/>
        <rFont val="Times New Roman"/>
        <family val="1"/>
      </rPr>
      <t>“</t>
    </r>
    <r>
      <rPr>
        <sz val="5"/>
        <color theme="1"/>
        <rFont val="宋体"/>
        <family val="3"/>
        <charset val="134"/>
      </rPr>
      <t>侬说</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拾趣</t>
    </r>
    <r>
      <rPr>
        <sz val="5"/>
        <color theme="1"/>
        <rFont val="Times New Roman"/>
        <family val="1"/>
      </rPr>
      <t>”</t>
    </r>
    <r>
      <rPr>
        <sz val="5"/>
        <color theme="1"/>
        <rFont val="宋体"/>
        <family val="3"/>
        <charset val="134"/>
      </rPr>
      <t>学术大比拼、博士生论坛等活动</t>
    </r>
    <r>
      <rPr>
        <sz val="5"/>
        <color theme="1"/>
        <rFont val="Times New Roman"/>
        <family val="1"/>
      </rPr>
      <t xml:space="preserve">
3</t>
    </r>
    <r>
      <rPr>
        <sz val="5"/>
        <color theme="1"/>
        <rFont val="宋体"/>
        <family val="3"/>
        <charset val="134"/>
      </rPr>
      <t>、公益活动：参与</t>
    </r>
    <r>
      <rPr>
        <sz val="5"/>
        <color theme="1"/>
        <rFont val="Times New Roman"/>
        <family val="1"/>
      </rPr>
      <t>“rice against hunger”</t>
    </r>
    <r>
      <rPr>
        <sz val="5"/>
        <color theme="1"/>
        <rFont val="宋体"/>
        <family val="3"/>
        <charset val="134"/>
      </rPr>
      <t>组织志愿服务，协助打包粮食帮助饥荒人群</t>
    </r>
    <phoneticPr fontId="7" type="noConversion"/>
  </si>
  <si>
    <r>
      <t>1</t>
    </r>
    <r>
      <rPr>
        <sz val="5"/>
        <color theme="1"/>
        <rFont val="宋体"/>
        <family val="3"/>
        <charset val="134"/>
      </rPr>
      <t>：参加</t>
    </r>
    <r>
      <rPr>
        <sz val="5"/>
        <color theme="1"/>
        <rFont val="Times New Roman"/>
        <family val="1"/>
      </rPr>
      <t>2018</t>
    </r>
    <r>
      <rPr>
        <sz val="5"/>
        <color theme="1"/>
        <rFont val="宋体"/>
        <family val="3"/>
        <charset val="134"/>
      </rPr>
      <t>年</t>
    </r>
    <r>
      <rPr>
        <sz val="5"/>
        <color theme="1"/>
        <rFont val="Times New Roman"/>
        <family val="1"/>
      </rPr>
      <t>12</t>
    </r>
    <r>
      <rPr>
        <sz val="5"/>
        <color theme="1"/>
        <rFont val="宋体"/>
        <family val="3"/>
        <charset val="134"/>
      </rPr>
      <t>月蔡邦华活动日</t>
    </r>
    <r>
      <rPr>
        <sz val="5"/>
        <color theme="1"/>
        <rFont val="Times New Roman"/>
        <family val="1"/>
      </rPr>
      <t xml:space="preserve">
2</t>
    </r>
    <r>
      <rPr>
        <sz val="5"/>
        <color theme="1"/>
        <rFont val="宋体"/>
        <family val="3"/>
        <charset val="134"/>
      </rPr>
      <t>：参与</t>
    </r>
    <r>
      <rPr>
        <sz val="5"/>
        <color theme="1"/>
        <rFont val="Times New Roman"/>
        <family val="1"/>
      </rPr>
      <t>2019</t>
    </r>
    <r>
      <rPr>
        <sz val="5"/>
        <color theme="1"/>
        <rFont val="宋体"/>
        <family val="3"/>
        <charset val="134"/>
      </rPr>
      <t>年</t>
    </r>
    <r>
      <rPr>
        <sz val="5"/>
        <color theme="1"/>
        <rFont val="Times New Roman"/>
        <family val="1"/>
      </rPr>
      <t>4</t>
    </r>
    <r>
      <rPr>
        <sz val="5"/>
        <color theme="1"/>
        <rFont val="宋体"/>
        <family val="3"/>
        <charset val="134"/>
      </rPr>
      <t>月祭扫于子三墓活动</t>
    </r>
    <r>
      <rPr>
        <sz val="5"/>
        <color theme="1"/>
        <rFont val="Times New Roman"/>
        <family val="1"/>
      </rPr>
      <t xml:space="preserve">
3</t>
    </r>
    <r>
      <rPr>
        <sz val="5"/>
        <color theme="1"/>
        <rFont val="宋体"/>
        <family val="3"/>
        <charset val="134"/>
      </rPr>
      <t>：参与</t>
    </r>
    <r>
      <rPr>
        <sz val="5"/>
        <color theme="1"/>
        <rFont val="Times New Roman"/>
        <family val="1"/>
      </rPr>
      <t>19</t>
    </r>
    <r>
      <rPr>
        <sz val="5"/>
        <color theme="1"/>
        <rFont val="宋体"/>
        <family val="3"/>
        <charset val="134"/>
      </rPr>
      <t>年</t>
    </r>
    <r>
      <rPr>
        <sz val="5"/>
        <color theme="1"/>
        <rFont val="Times New Roman"/>
        <family val="1"/>
      </rPr>
      <t>5</t>
    </r>
    <r>
      <rPr>
        <sz val="5"/>
        <color theme="1"/>
        <rFont val="宋体"/>
        <family val="3"/>
        <charset val="134"/>
      </rPr>
      <t>月农学院第二届</t>
    </r>
    <r>
      <rPr>
        <sz val="5"/>
        <color theme="1"/>
        <rFont val="Times New Roman"/>
        <family val="1"/>
      </rPr>
      <t>“</t>
    </r>
    <r>
      <rPr>
        <sz val="5"/>
        <color theme="1"/>
        <rFont val="宋体"/>
        <family val="3"/>
        <charset val="134"/>
      </rPr>
      <t>青禾之声</t>
    </r>
    <r>
      <rPr>
        <sz val="5"/>
        <color theme="1"/>
        <rFont val="Times New Roman"/>
        <family val="1"/>
      </rPr>
      <t>”</t>
    </r>
    <r>
      <rPr>
        <sz val="5"/>
        <color theme="1"/>
        <rFont val="宋体"/>
        <family val="3"/>
        <charset val="134"/>
      </rPr>
      <t>宣传骨干培训班，获得优秀作品奖</t>
    </r>
  </si>
  <si>
    <r>
      <t>2018</t>
    </r>
    <r>
      <rPr>
        <sz val="5"/>
        <color theme="1"/>
        <rFont val="宋体"/>
        <family val="3"/>
        <charset val="134"/>
      </rPr>
      <t>级昆虫所第二团支部心理委员</t>
    </r>
  </si>
  <si>
    <r>
      <t>农学院</t>
    </r>
    <r>
      <rPr>
        <sz val="5"/>
        <color theme="1"/>
        <rFont val="Times New Roman"/>
        <family val="1"/>
      </rPr>
      <t>2019</t>
    </r>
    <r>
      <rPr>
        <sz val="5"/>
        <color theme="1"/>
        <rFont val="宋体"/>
        <family val="3"/>
        <charset val="134"/>
      </rPr>
      <t>年元旦晚会三等奖；农学院</t>
    </r>
    <r>
      <rPr>
        <sz val="5"/>
        <color theme="1"/>
        <rFont val="Times New Roman"/>
        <family val="1"/>
      </rPr>
      <t>2018</t>
    </r>
    <r>
      <rPr>
        <sz val="5"/>
        <color theme="1"/>
        <rFont val="宋体"/>
        <family val="3"/>
        <charset val="134"/>
      </rPr>
      <t>级研究生新生合唱比赛；第十六届</t>
    </r>
    <r>
      <rPr>
        <sz val="5"/>
        <color theme="1"/>
        <rFont val="Times New Roman"/>
        <family val="1"/>
      </rPr>
      <t>“</t>
    </r>
    <r>
      <rPr>
        <sz val="5"/>
        <color theme="1"/>
        <rFont val="宋体"/>
        <family val="3"/>
        <charset val="134"/>
      </rPr>
      <t>中国昆虫学会分类与区系学术会议</t>
    </r>
    <r>
      <rPr>
        <sz val="5"/>
        <color theme="1"/>
        <rFont val="Times New Roman"/>
        <family val="1"/>
      </rPr>
      <t>”</t>
    </r>
    <r>
      <rPr>
        <sz val="5"/>
        <color theme="1"/>
        <rFont val="宋体"/>
        <family val="3"/>
        <charset val="134"/>
      </rPr>
      <t>暨第二届</t>
    </r>
    <r>
      <rPr>
        <sz val="5"/>
        <color theme="1"/>
        <rFont val="Times New Roman"/>
        <family val="1"/>
      </rPr>
      <t>“</t>
    </r>
    <r>
      <rPr>
        <sz val="5"/>
        <color theme="1"/>
        <rFont val="宋体"/>
        <family val="3"/>
        <charset val="134"/>
      </rPr>
      <t>昆虫系统学与进化生物学国际研讨会</t>
    </r>
    <r>
      <rPr>
        <sz val="5"/>
        <color theme="1"/>
        <rFont val="Times New Roman"/>
        <family val="1"/>
      </rPr>
      <t>”</t>
    </r>
    <r>
      <rPr>
        <sz val="5"/>
        <color theme="1"/>
        <rFont val="宋体"/>
        <family val="3"/>
        <charset val="134"/>
      </rPr>
      <t>志愿者；农业创新与创业联盟优秀学生干部；青禾训练营优秀组员；参加农学院中韩水稻迁飞性害虫与病毒病监测治理技术研讨</t>
    </r>
  </si>
  <si>
    <r>
      <t>1</t>
    </r>
    <r>
      <rPr>
        <sz val="5"/>
        <color theme="1"/>
        <rFont val="宋体"/>
        <family val="3"/>
        <charset val="134"/>
      </rPr>
      <t>：农学院</t>
    </r>
    <r>
      <rPr>
        <sz val="5"/>
        <color theme="1"/>
        <rFont val="Times New Roman"/>
        <family val="1"/>
      </rPr>
      <t>2019</t>
    </r>
    <r>
      <rPr>
        <sz val="5"/>
        <color theme="1"/>
        <rFont val="宋体"/>
        <family val="3"/>
        <charset val="134"/>
      </rPr>
      <t>年元旦晚会演出一等奖；</t>
    </r>
    <r>
      <rPr>
        <sz val="5"/>
        <color theme="1"/>
        <rFont val="Times New Roman"/>
        <family val="1"/>
      </rPr>
      <t>2</t>
    </r>
    <r>
      <rPr>
        <sz val="5"/>
        <color theme="1"/>
        <rFont val="宋体"/>
        <family val="3"/>
        <charset val="134"/>
      </rPr>
      <t>：农学院</t>
    </r>
    <r>
      <rPr>
        <sz val="5"/>
        <color theme="1"/>
        <rFont val="Times New Roman"/>
        <family val="1"/>
      </rPr>
      <t>2018</t>
    </r>
    <r>
      <rPr>
        <sz val="5"/>
        <color theme="1"/>
        <rFont val="宋体"/>
        <family val="3"/>
        <charset val="134"/>
      </rPr>
      <t>级研究生新生合唱比赛；</t>
    </r>
    <r>
      <rPr>
        <sz val="5"/>
        <color theme="1"/>
        <rFont val="Times New Roman"/>
        <family val="1"/>
      </rPr>
      <t>3</t>
    </r>
    <r>
      <rPr>
        <sz val="5"/>
        <color theme="1"/>
        <rFont val="宋体"/>
        <family val="3"/>
        <charset val="134"/>
      </rPr>
      <t>：</t>
    </r>
    <r>
      <rPr>
        <sz val="5"/>
        <color theme="1"/>
        <rFont val="Times New Roman"/>
        <family val="1"/>
      </rPr>
      <t>2018</t>
    </r>
    <r>
      <rPr>
        <sz val="5"/>
        <color theme="1"/>
        <rFont val="宋体"/>
        <family val="3"/>
        <charset val="134"/>
      </rPr>
      <t>浙大校友秋季毅行</t>
    </r>
    <r>
      <rPr>
        <sz val="5"/>
        <color theme="1"/>
        <rFont val="Times New Roman"/>
        <family val="1"/>
      </rPr>
      <t>4</t>
    </r>
    <r>
      <rPr>
        <sz val="5"/>
        <color theme="1"/>
        <rFont val="宋体"/>
        <family val="3"/>
        <charset val="134"/>
      </rPr>
      <t>：第十六届</t>
    </r>
    <r>
      <rPr>
        <sz val="5"/>
        <color theme="1"/>
        <rFont val="Times New Roman"/>
        <family val="1"/>
      </rPr>
      <t>“</t>
    </r>
    <r>
      <rPr>
        <sz val="5"/>
        <color theme="1"/>
        <rFont val="宋体"/>
        <family val="3"/>
        <charset val="134"/>
      </rPr>
      <t>中国昆虫学会分类与区系学术会议</t>
    </r>
    <r>
      <rPr>
        <sz val="5"/>
        <color theme="1"/>
        <rFont val="Times New Roman"/>
        <family val="1"/>
      </rPr>
      <t>”</t>
    </r>
    <r>
      <rPr>
        <sz val="5"/>
        <color theme="1"/>
        <rFont val="宋体"/>
        <family val="3"/>
        <charset val="134"/>
      </rPr>
      <t>暨第二届</t>
    </r>
    <r>
      <rPr>
        <sz val="5"/>
        <color theme="1"/>
        <rFont val="Times New Roman"/>
        <family val="1"/>
      </rPr>
      <t>“</t>
    </r>
    <r>
      <rPr>
        <sz val="5"/>
        <color theme="1"/>
        <rFont val="宋体"/>
        <family val="3"/>
        <charset val="134"/>
      </rPr>
      <t>昆虫系统学与进化生物学国际研讨会</t>
    </r>
    <r>
      <rPr>
        <sz val="5"/>
        <color theme="1"/>
        <rFont val="Times New Roman"/>
        <family val="1"/>
      </rPr>
      <t>”</t>
    </r>
    <r>
      <rPr>
        <sz val="5"/>
        <color theme="1"/>
        <rFont val="宋体"/>
        <family val="3"/>
        <charset val="134"/>
      </rPr>
      <t>志愿者；</t>
    </r>
    <r>
      <rPr>
        <sz val="5"/>
        <color theme="1"/>
        <rFont val="Times New Roman"/>
        <family val="1"/>
      </rPr>
      <t>5</t>
    </r>
    <r>
      <rPr>
        <sz val="5"/>
        <color theme="1"/>
        <rFont val="宋体"/>
        <family val="3"/>
        <charset val="134"/>
      </rPr>
      <t>：组织参加党支部党日活动，负责签到统计；参加党主题活动日知识竞猜并获奖</t>
    </r>
  </si>
  <si>
    <r>
      <t>1</t>
    </r>
    <r>
      <rPr>
        <sz val="5"/>
        <color theme="1"/>
        <rFont val="宋体"/>
        <family val="3"/>
        <charset val="134"/>
      </rPr>
      <t>：昆虫所研究生第二团支部团支书；</t>
    </r>
    <r>
      <rPr>
        <sz val="5"/>
        <color theme="1"/>
        <rFont val="Times New Roman"/>
        <family val="1"/>
      </rPr>
      <t xml:space="preserve">   2</t>
    </r>
    <r>
      <rPr>
        <sz val="5"/>
        <color theme="1"/>
        <rFont val="宋体"/>
        <family val="3"/>
        <charset val="134"/>
      </rPr>
      <t>：团委宣传中心副主任、小编；</t>
    </r>
    <r>
      <rPr>
        <sz val="5"/>
        <color theme="1"/>
        <rFont val="Times New Roman"/>
        <family val="1"/>
      </rPr>
      <t xml:space="preserve">   3</t>
    </r>
    <r>
      <rPr>
        <sz val="5"/>
        <color theme="1"/>
        <rFont val="宋体"/>
        <family val="3"/>
        <charset val="134"/>
      </rPr>
      <t>：浙大生活工作室文案部部长</t>
    </r>
  </si>
  <si>
    <r>
      <t>1</t>
    </r>
    <r>
      <rPr>
        <sz val="5"/>
        <color theme="1"/>
        <rFont val="宋体"/>
        <family val="3"/>
        <charset val="134"/>
      </rPr>
      <t>：参加昆虫所新生合唱比赛；</t>
    </r>
    <r>
      <rPr>
        <sz val="5"/>
        <color theme="1"/>
        <rFont val="Times New Roman"/>
        <family val="1"/>
      </rPr>
      <t xml:space="preserve">
2</t>
    </r>
    <r>
      <rPr>
        <sz val="5"/>
        <color theme="1"/>
        <rFont val="宋体"/>
        <family val="3"/>
        <charset val="134"/>
      </rPr>
      <t>：负责本支部参与</t>
    </r>
    <r>
      <rPr>
        <sz val="5"/>
        <color theme="1"/>
        <rFont val="Times New Roman"/>
        <family val="1"/>
      </rPr>
      <t>2019</t>
    </r>
    <r>
      <rPr>
        <sz val="5"/>
        <color theme="1"/>
        <rFont val="宋体"/>
        <family val="3"/>
        <charset val="134"/>
      </rPr>
      <t>年昆虫所新年晚会的筹备节目；</t>
    </r>
    <r>
      <rPr>
        <sz val="5"/>
        <color theme="1"/>
        <rFont val="Times New Roman"/>
        <family val="1"/>
      </rPr>
      <t xml:space="preserve">
3</t>
    </r>
    <r>
      <rPr>
        <sz val="5"/>
        <color theme="1"/>
        <rFont val="宋体"/>
        <family val="3"/>
        <charset val="134"/>
      </rPr>
      <t>：参加</t>
    </r>
    <r>
      <rPr>
        <sz val="5"/>
        <color theme="1"/>
        <rFont val="Times New Roman"/>
        <family val="1"/>
      </rPr>
      <t>2018</t>
    </r>
    <r>
      <rPr>
        <sz val="5"/>
        <color theme="1"/>
        <rFont val="宋体"/>
        <family val="3"/>
        <charset val="134"/>
      </rPr>
      <t>年浙大校友秋季毅行活动；</t>
    </r>
  </si>
  <si>
    <r>
      <t>18</t>
    </r>
    <r>
      <rPr>
        <sz val="5"/>
        <color theme="1"/>
        <rFont val="宋体"/>
        <family val="3"/>
        <charset val="134"/>
      </rPr>
      <t>级昆虫所硕博班组织委员、党支部心理委员、团支部宣传委员</t>
    </r>
  </si>
  <si>
    <r>
      <t>1.</t>
    </r>
    <r>
      <rPr>
        <sz val="5"/>
        <color theme="1"/>
        <rFont val="宋体"/>
        <family val="3"/>
        <charset val="134"/>
      </rPr>
      <t>浙江大学</t>
    </r>
    <r>
      <rPr>
        <sz val="5"/>
        <color theme="1"/>
        <rFont val="Times New Roman"/>
        <family val="1"/>
      </rPr>
      <t>“</t>
    </r>
    <r>
      <rPr>
        <sz val="5"/>
        <color theme="1"/>
        <rFont val="宋体"/>
        <family val="3"/>
        <charset val="134"/>
      </rPr>
      <t>改革开放</t>
    </r>
    <r>
      <rPr>
        <sz val="5"/>
        <color theme="1"/>
        <rFont val="Times New Roman"/>
        <family val="1"/>
      </rPr>
      <t>40</t>
    </r>
    <r>
      <rPr>
        <sz val="5"/>
        <color theme="1"/>
        <rFont val="宋体"/>
        <family val="3"/>
        <charset val="134"/>
      </rPr>
      <t>周年</t>
    </r>
    <r>
      <rPr>
        <sz val="5"/>
        <color theme="1"/>
        <rFont val="Times New Roman"/>
        <family val="1"/>
      </rPr>
      <t>”</t>
    </r>
    <r>
      <rPr>
        <sz val="5"/>
        <color theme="1"/>
        <rFont val="宋体"/>
        <family val="3"/>
        <charset val="134"/>
      </rPr>
      <t>宣传作品大赛二等奖；</t>
    </r>
    <r>
      <rPr>
        <sz val="5"/>
        <color theme="1"/>
        <rFont val="Times New Roman"/>
        <family val="1"/>
      </rPr>
      <t>2.</t>
    </r>
    <r>
      <rPr>
        <sz val="5"/>
        <color theme="1"/>
        <rFont val="宋体"/>
        <family val="3"/>
        <charset val="134"/>
      </rPr>
      <t>第三届时政案例分析大赛优秀奖；</t>
    </r>
    <r>
      <rPr>
        <sz val="5"/>
        <color theme="1"/>
        <rFont val="Times New Roman"/>
        <family val="1"/>
      </rPr>
      <t>3.</t>
    </r>
    <r>
      <rPr>
        <sz val="5"/>
        <color theme="1"/>
        <rFont val="宋体"/>
        <family val="3"/>
        <charset val="134"/>
      </rPr>
      <t>参加中国昆虫学会</t>
    </r>
    <r>
      <rPr>
        <sz val="5"/>
        <color theme="1"/>
        <rFont val="Times New Roman"/>
        <family val="1"/>
      </rPr>
      <t>2019</t>
    </r>
    <r>
      <rPr>
        <sz val="5"/>
        <color theme="1"/>
        <rFont val="宋体"/>
        <family val="3"/>
        <charset val="134"/>
      </rPr>
      <t>年学术年会并作报告；</t>
    </r>
    <r>
      <rPr>
        <sz val="5"/>
        <color theme="1"/>
        <rFont val="Times New Roman"/>
        <family val="1"/>
      </rPr>
      <t>4.</t>
    </r>
    <r>
      <rPr>
        <sz val="5"/>
        <color theme="1"/>
        <rFont val="宋体"/>
        <family val="3"/>
        <charset val="134"/>
      </rPr>
      <t>参加浙江大学媒介素养提升训练营并结业；</t>
    </r>
    <r>
      <rPr>
        <sz val="5"/>
        <color theme="1"/>
        <rFont val="Times New Roman"/>
        <family val="1"/>
      </rPr>
      <t>5.</t>
    </r>
    <r>
      <rPr>
        <sz val="5"/>
        <color theme="1"/>
        <rFont val="宋体"/>
        <family val="3"/>
        <charset val="134"/>
      </rPr>
      <t>参加农学院第二届青禾之声宣传骨干培训并结业；</t>
    </r>
    <r>
      <rPr>
        <sz val="5"/>
        <color theme="1"/>
        <rFont val="Times New Roman"/>
        <family val="1"/>
      </rPr>
      <t>6.</t>
    </r>
    <r>
      <rPr>
        <sz val="5"/>
        <color theme="1"/>
        <rFont val="宋体"/>
        <family val="3"/>
        <charset val="134"/>
      </rPr>
      <t>农学院合唱比赛；</t>
    </r>
    <r>
      <rPr>
        <sz val="5"/>
        <color theme="1"/>
        <rFont val="Times New Roman"/>
        <family val="1"/>
      </rPr>
      <t>7.</t>
    </r>
    <r>
      <rPr>
        <sz val="5"/>
        <color theme="1"/>
        <rFont val="宋体"/>
        <family val="3"/>
        <charset val="134"/>
      </rPr>
      <t>昆虫所迎新晚会</t>
    </r>
  </si>
  <si>
    <r>
      <t>1</t>
    </r>
    <r>
      <rPr>
        <sz val="5"/>
        <color theme="1"/>
        <rFont val="宋体"/>
        <family val="3"/>
        <charset val="134"/>
      </rPr>
      <t>：参加</t>
    </r>
    <r>
      <rPr>
        <sz val="5"/>
        <color theme="1"/>
        <rFont val="Times New Roman"/>
        <family val="1"/>
      </rPr>
      <t>2019.6.21</t>
    </r>
    <r>
      <rPr>
        <sz val="5"/>
        <color theme="1"/>
        <rFont val="宋体"/>
        <family val="3"/>
        <charset val="134"/>
      </rPr>
      <t>蔡邦华活动日，获得一等奖</t>
    </r>
    <r>
      <rPr>
        <sz val="5"/>
        <color theme="1"/>
        <rFont val="Times New Roman"/>
        <family val="1"/>
      </rPr>
      <t>2</t>
    </r>
    <r>
      <rPr>
        <sz val="5"/>
        <color theme="1"/>
        <rFont val="宋体"/>
        <family val="3"/>
        <charset val="134"/>
      </rPr>
      <t>：参加</t>
    </r>
    <r>
      <rPr>
        <sz val="5"/>
        <color theme="1"/>
        <rFont val="Times New Roman"/>
        <family val="1"/>
      </rPr>
      <t>2019</t>
    </r>
    <r>
      <rPr>
        <sz val="5"/>
        <color theme="1"/>
        <rFont val="宋体"/>
        <family val="3"/>
        <charset val="134"/>
      </rPr>
      <t>年</t>
    </r>
    <r>
      <rPr>
        <sz val="5"/>
        <color theme="1"/>
        <rFont val="Times New Roman"/>
        <family val="1"/>
      </rPr>
      <t>5</t>
    </r>
    <r>
      <rPr>
        <sz val="5"/>
        <color theme="1"/>
        <rFont val="宋体"/>
        <family val="3"/>
        <charset val="134"/>
      </rPr>
      <t>月农学院趣味学术大比拼，获得一等奖</t>
    </r>
    <r>
      <rPr>
        <sz val="5"/>
        <color theme="1"/>
        <rFont val="Times New Roman"/>
        <family val="1"/>
      </rPr>
      <t>3</t>
    </r>
    <r>
      <rPr>
        <sz val="5"/>
        <color theme="1"/>
        <rFont val="宋体"/>
        <family val="3"/>
        <charset val="134"/>
      </rPr>
      <t>：参加</t>
    </r>
    <r>
      <rPr>
        <sz val="5"/>
        <color theme="1"/>
        <rFont val="Times New Roman"/>
        <family val="1"/>
      </rPr>
      <t>2019</t>
    </r>
    <r>
      <rPr>
        <sz val="5"/>
        <color theme="1"/>
        <rFont val="宋体"/>
        <family val="3"/>
        <charset val="134"/>
      </rPr>
      <t>年</t>
    </r>
    <r>
      <rPr>
        <sz val="5"/>
        <color theme="1"/>
        <rFont val="Times New Roman"/>
        <family val="1"/>
      </rPr>
      <t>3</t>
    </r>
    <r>
      <rPr>
        <sz val="5"/>
        <color theme="1"/>
        <rFont val="宋体"/>
        <family val="3"/>
        <charset val="134"/>
      </rPr>
      <t>月</t>
    </r>
    <r>
      <rPr>
        <sz val="5"/>
        <color theme="1"/>
        <rFont val="Times New Roman"/>
        <family val="1"/>
      </rPr>
      <t>“</t>
    </r>
    <r>
      <rPr>
        <sz val="5"/>
        <color theme="1"/>
        <rFont val="宋体"/>
        <family val="3"/>
        <charset val="134"/>
      </rPr>
      <t>青春志愿行，奉献新时代</t>
    </r>
    <r>
      <rPr>
        <sz val="5"/>
        <color theme="1"/>
        <rFont val="Times New Roman"/>
        <family val="1"/>
      </rPr>
      <t>”</t>
    </r>
    <r>
      <rPr>
        <sz val="5"/>
        <color theme="1"/>
        <rFont val="宋体"/>
        <family val="3"/>
        <charset val="134"/>
      </rPr>
      <t>学雷锋活动，进行实地生态调查和垃圾清理公益活动</t>
    </r>
    <r>
      <rPr>
        <sz val="5"/>
        <color theme="1"/>
        <rFont val="Times New Roman"/>
        <family val="1"/>
      </rPr>
      <t>4</t>
    </r>
    <r>
      <rPr>
        <sz val="5"/>
        <color theme="1"/>
        <rFont val="宋体"/>
        <family val="3"/>
        <charset val="134"/>
      </rPr>
      <t>：</t>
    </r>
    <r>
      <rPr>
        <sz val="5"/>
        <color theme="1"/>
        <rFont val="Times New Roman"/>
        <family val="1"/>
      </rPr>
      <t>2018</t>
    </r>
    <r>
      <rPr>
        <sz val="5"/>
        <color theme="1"/>
        <rFont val="宋体"/>
        <family val="3"/>
        <charset val="134"/>
      </rPr>
      <t>年</t>
    </r>
    <r>
      <rPr>
        <sz val="5"/>
        <color theme="1"/>
        <rFont val="Times New Roman"/>
        <family val="1"/>
      </rPr>
      <t>12</t>
    </r>
    <r>
      <rPr>
        <sz val="5"/>
        <color theme="1"/>
        <rFont val="宋体"/>
        <family val="3"/>
        <charset val="134"/>
      </rPr>
      <t>月</t>
    </r>
    <r>
      <rPr>
        <sz val="5"/>
        <color theme="1"/>
        <rFont val="Times New Roman"/>
        <family val="1"/>
      </rPr>
      <t>31</t>
    </r>
    <r>
      <rPr>
        <sz val="5"/>
        <color theme="1"/>
        <rFont val="宋体"/>
        <family val="3"/>
        <charset val="134"/>
      </rPr>
      <t>日</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水上运动会龙舟</t>
    </r>
    <r>
      <rPr>
        <sz val="5"/>
        <color theme="1"/>
        <rFont val="Times New Roman"/>
        <family val="1"/>
      </rPr>
      <t>200</t>
    </r>
    <r>
      <rPr>
        <sz val="5"/>
        <color theme="1"/>
        <rFont val="宋体"/>
        <family val="3"/>
        <charset val="134"/>
      </rPr>
      <t>米直道竞速研究生组第</t>
    </r>
    <r>
      <rPr>
        <sz val="5"/>
        <color theme="1"/>
        <rFont val="Times New Roman"/>
        <family val="1"/>
      </rPr>
      <t>2</t>
    </r>
    <r>
      <rPr>
        <sz val="5"/>
        <color theme="1"/>
        <rFont val="宋体"/>
        <family val="3"/>
        <charset val="134"/>
      </rPr>
      <t>名</t>
    </r>
    <r>
      <rPr>
        <sz val="5"/>
        <color theme="1"/>
        <rFont val="Times New Roman"/>
        <family val="1"/>
      </rPr>
      <t>5</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5</t>
    </r>
    <r>
      <rPr>
        <sz val="5"/>
        <color theme="1"/>
        <rFont val="宋体"/>
        <family val="3"/>
        <charset val="134"/>
      </rPr>
      <t>月</t>
    </r>
    <r>
      <rPr>
        <sz val="5"/>
        <color theme="1"/>
        <rFont val="Times New Roman"/>
        <family val="1"/>
      </rPr>
      <t>10</t>
    </r>
    <r>
      <rPr>
        <sz val="5"/>
        <color theme="1"/>
        <rFont val="宋体"/>
        <family val="3"/>
        <charset val="134"/>
      </rPr>
      <t>日参加农学院声音类评选活动</t>
    </r>
    <r>
      <rPr>
        <sz val="5"/>
        <color theme="1"/>
        <rFont val="Times New Roman"/>
        <family val="1"/>
      </rPr>
      <t>“</t>
    </r>
    <r>
      <rPr>
        <sz val="5"/>
        <color theme="1"/>
        <rFont val="宋体"/>
        <family val="3"/>
        <charset val="134"/>
      </rPr>
      <t>五四青年说</t>
    </r>
    <r>
      <rPr>
        <sz val="5"/>
        <color theme="1"/>
        <rFont val="Times New Roman"/>
        <family val="1"/>
      </rPr>
      <t>”</t>
    </r>
    <r>
      <rPr>
        <sz val="5"/>
        <color theme="1"/>
        <rFont val="宋体"/>
        <family val="3"/>
        <charset val="134"/>
      </rPr>
      <t>，以特色形式传承五四精神，厚植爱国情怀</t>
    </r>
    <r>
      <rPr>
        <sz val="5"/>
        <color theme="1"/>
        <rFont val="Times New Roman"/>
        <family val="1"/>
      </rPr>
      <t>6</t>
    </r>
    <r>
      <rPr>
        <sz val="5"/>
        <color theme="1"/>
        <rFont val="宋体"/>
        <family val="3"/>
        <charset val="134"/>
      </rPr>
      <t>：参加昆虫所元旦晚会、研究生新生合唱比赛</t>
    </r>
    <r>
      <rPr>
        <sz val="5"/>
        <color theme="1"/>
        <rFont val="Times New Roman"/>
        <family val="1"/>
      </rPr>
      <t>7</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6</t>
    </r>
    <r>
      <rPr>
        <sz val="5"/>
        <color theme="1"/>
        <rFont val="宋体"/>
        <family val="3"/>
        <charset val="134"/>
      </rPr>
      <t>月组织党支部赴嘉兴市，参观海宁校区、感悟红船精神</t>
    </r>
  </si>
  <si>
    <r>
      <t>1</t>
    </r>
    <r>
      <rPr>
        <sz val="5"/>
        <color theme="1"/>
        <rFont val="宋体"/>
        <family val="3"/>
        <charset val="134"/>
      </rPr>
      <t>：参加</t>
    </r>
    <r>
      <rPr>
        <sz val="5"/>
        <color theme="1"/>
        <rFont val="Times New Roman"/>
        <family val="1"/>
      </rPr>
      <t>2019.6.21</t>
    </r>
    <r>
      <rPr>
        <sz val="5"/>
        <color theme="1"/>
        <rFont val="宋体"/>
        <family val="3"/>
        <charset val="134"/>
      </rPr>
      <t>蔡邦华活动日，本支部获</t>
    </r>
    <r>
      <rPr>
        <sz val="5"/>
        <color theme="1"/>
        <rFont val="Times New Roman"/>
        <family val="1"/>
      </rPr>
      <t>“</t>
    </r>
    <r>
      <rPr>
        <sz val="5"/>
        <color theme="1"/>
        <rFont val="宋体"/>
        <family val="3"/>
        <charset val="134"/>
      </rPr>
      <t>知识竞赛</t>
    </r>
    <r>
      <rPr>
        <sz val="5"/>
        <color theme="1"/>
        <rFont val="Times New Roman"/>
        <family val="1"/>
      </rPr>
      <t>”</t>
    </r>
    <r>
      <rPr>
        <sz val="5"/>
        <color theme="1"/>
        <rFont val="宋体"/>
        <family val="3"/>
        <charset val="134"/>
      </rPr>
      <t>三等奖；</t>
    </r>
    <r>
      <rPr>
        <sz val="5"/>
        <color theme="1"/>
        <rFont val="Times New Roman"/>
        <family val="1"/>
      </rPr>
      <t xml:space="preserve">
2</t>
    </r>
    <r>
      <rPr>
        <sz val="5"/>
        <color theme="1"/>
        <rFont val="宋体"/>
        <family val="3"/>
        <charset val="134"/>
      </rPr>
      <t>：参加昆虫所新年晚会节目表演，参演节目获第一名；</t>
    </r>
    <r>
      <rPr>
        <sz val="5"/>
        <color theme="1"/>
        <rFont val="Times New Roman"/>
        <family val="1"/>
      </rPr>
      <t xml:space="preserve">
3</t>
    </r>
    <r>
      <rPr>
        <sz val="5"/>
        <color theme="1"/>
        <rFont val="宋体"/>
        <family val="3"/>
        <charset val="134"/>
      </rPr>
      <t>：参加</t>
    </r>
    <r>
      <rPr>
        <sz val="5"/>
        <color theme="1"/>
        <rFont val="Times New Roman"/>
        <family val="1"/>
      </rPr>
      <t>2018</t>
    </r>
    <r>
      <rPr>
        <sz val="5"/>
        <color theme="1"/>
        <rFont val="宋体"/>
        <family val="3"/>
        <charset val="134"/>
      </rPr>
      <t>级新生合唱比赛，获</t>
    </r>
    <r>
      <rPr>
        <sz val="5"/>
        <color theme="1"/>
        <rFont val="Times New Roman"/>
        <family val="1"/>
      </rPr>
      <t>“</t>
    </r>
    <r>
      <rPr>
        <sz val="5"/>
        <color theme="1"/>
        <rFont val="宋体"/>
        <family val="3"/>
        <charset val="134"/>
      </rPr>
      <t>最佳创意奖</t>
    </r>
    <r>
      <rPr>
        <sz val="5"/>
        <color theme="1"/>
        <rFont val="Times New Roman"/>
        <family val="1"/>
      </rPr>
      <t>”</t>
    </r>
  </si>
  <si>
    <r>
      <t>2018</t>
    </r>
    <r>
      <rPr>
        <sz val="5"/>
        <color theme="1"/>
        <rFont val="宋体"/>
        <family val="3"/>
        <charset val="134"/>
      </rPr>
      <t>级研究生班宣传委员，目前在任</t>
    </r>
  </si>
  <si>
    <r>
      <t>1.</t>
    </r>
    <r>
      <rPr>
        <sz val="5"/>
        <color theme="1"/>
        <rFont val="宋体"/>
        <family val="3"/>
        <charset val="134"/>
      </rPr>
      <t>参与</t>
    </r>
    <r>
      <rPr>
        <sz val="5"/>
        <color theme="1"/>
        <rFont val="Times New Roman"/>
        <family val="1"/>
      </rPr>
      <t>2019</t>
    </r>
    <r>
      <rPr>
        <sz val="5"/>
        <color theme="1"/>
        <rFont val="宋体"/>
        <family val="3"/>
        <charset val="134"/>
      </rPr>
      <t>年</t>
    </r>
    <r>
      <rPr>
        <sz val="5"/>
        <color theme="1"/>
        <rFont val="Times New Roman"/>
        <family val="1"/>
      </rPr>
      <t>3</t>
    </r>
    <r>
      <rPr>
        <sz val="5"/>
        <color theme="1"/>
        <rFont val="宋体"/>
        <family val="3"/>
        <charset val="134"/>
      </rPr>
      <t>月浙江大学校友会举办的</t>
    </r>
    <r>
      <rPr>
        <sz val="5"/>
        <color theme="1"/>
        <rFont val="Times New Roman"/>
        <family val="1"/>
      </rPr>
      <t>“</t>
    </r>
    <r>
      <rPr>
        <sz val="5"/>
        <color theme="1"/>
        <rFont val="宋体"/>
        <family val="3"/>
        <charset val="134"/>
      </rPr>
      <t>运动杭城，徒步浙大</t>
    </r>
    <r>
      <rPr>
        <sz val="5"/>
        <color theme="1"/>
        <rFont val="Times New Roman"/>
        <family val="1"/>
      </rPr>
      <t>”</t>
    </r>
    <r>
      <rPr>
        <sz val="5"/>
        <color theme="1"/>
        <rFont val="宋体"/>
        <family val="3"/>
        <charset val="134"/>
      </rPr>
      <t>的活动；</t>
    </r>
    <r>
      <rPr>
        <sz val="5"/>
        <color theme="1"/>
        <rFont val="Times New Roman"/>
        <family val="1"/>
      </rPr>
      <t>2.</t>
    </r>
    <r>
      <rPr>
        <sz val="5"/>
        <color theme="1"/>
        <rFont val="宋体"/>
        <family val="3"/>
        <charset val="134"/>
      </rPr>
      <t>参加昆虫所</t>
    </r>
    <r>
      <rPr>
        <sz val="5"/>
        <color theme="1"/>
        <rFont val="Times New Roman"/>
        <family val="1"/>
      </rPr>
      <t>2018</t>
    </r>
    <r>
      <rPr>
        <sz val="5"/>
        <color theme="1"/>
        <rFont val="宋体"/>
        <family val="3"/>
        <charset val="134"/>
      </rPr>
      <t>年新年晚会，所参加的节目为当年晚会全场最佳；</t>
    </r>
    <r>
      <rPr>
        <sz val="5"/>
        <color theme="1"/>
        <rFont val="Times New Roman"/>
        <family val="1"/>
      </rPr>
      <t xml:space="preserve">      3.</t>
    </r>
    <r>
      <rPr>
        <sz val="5"/>
        <color theme="1"/>
        <rFont val="宋体"/>
        <family val="3"/>
        <charset val="134"/>
      </rPr>
      <t>参加新生合唱比赛，获得学院</t>
    </r>
    <r>
      <rPr>
        <sz val="5"/>
        <color theme="1"/>
        <rFont val="Times New Roman"/>
        <family val="1"/>
      </rPr>
      <t>“</t>
    </r>
    <r>
      <rPr>
        <sz val="5"/>
        <color theme="1"/>
        <rFont val="宋体"/>
        <family val="3"/>
        <charset val="134"/>
      </rPr>
      <t>最佳创意奖</t>
    </r>
    <r>
      <rPr>
        <sz val="5"/>
        <color theme="1"/>
        <rFont val="Times New Roman"/>
        <family val="1"/>
      </rPr>
      <t>”</t>
    </r>
    <r>
      <rPr>
        <sz val="5"/>
        <color theme="1"/>
        <rFont val="宋体"/>
        <family val="3"/>
        <charset val="134"/>
      </rPr>
      <t>；</t>
    </r>
  </si>
  <si>
    <r>
      <t>1</t>
    </r>
    <r>
      <rPr>
        <sz val="5"/>
        <color theme="1"/>
        <rFont val="宋体"/>
        <family val="3"/>
        <charset val="134"/>
      </rPr>
      <t>：参加</t>
    </r>
    <r>
      <rPr>
        <sz val="5"/>
        <color theme="1"/>
        <rFont val="Times New Roman"/>
        <family val="1"/>
      </rPr>
      <t>2019.6.21</t>
    </r>
    <r>
      <rPr>
        <sz val="5"/>
        <color theme="1"/>
        <rFont val="宋体"/>
        <family val="3"/>
        <charset val="134"/>
      </rPr>
      <t>蔡邦华活动日，获得一等奖</t>
    </r>
    <r>
      <rPr>
        <sz val="5"/>
        <color theme="1"/>
        <rFont val="Times New Roman"/>
        <family val="1"/>
      </rPr>
      <t>2</t>
    </r>
    <r>
      <rPr>
        <sz val="5"/>
        <color theme="1"/>
        <rFont val="宋体"/>
        <family val="3"/>
        <charset val="134"/>
      </rPr>
      <t>：参与</t>
    </r>
    <r>
      <rPr>
        <sz val="5"/>
        <color theme="1"/>
        <rFont val="Times New Roman"/>
        <family val="1"/>
      </rPr>
      <t>2019</t>
    </r>
    <r>
      <rPr>
        <sz val="5"/>
        <color theme="1"/>
        <rFont val="宋体"/>
        <family val="3"/>
        <charset val="134"/>
      </rPr>
      <t>年</t>
    </r>
    <r>
      <rPr>
        <sz val="5"/>
        <color theme="1"/>
        <rFont val="Times New Roman"/>
        <family val="1"/>
      </rPr>
      <t>5</t>
    </r>
    <r>
      <rPr>
        <sz val="5"/>
        <color theme="1"/>
        <rFont val="宋体"/>
        <family val="3"/>
        <charset val="134"/>
      </rPr>
      <t>月趣味学术大比拼，获得一等奖</t>
    </r>
    <r>
      <rPr>
        <sz val="5"/>
        <color theme="1"/>
        <rFont val="Times New Roman"/>
        <family val="1"/>
      </rPr>
      <t>3</t>
    </r>
    <r>
      <rPr>
        <sz val="5"/>
        <color theme="1"/>
        <rFont val="宋体"/>
        <family val="3"/>
        <charset val="134"/>
      </rPr>
      <t>：参加</t>
    </r>
    <r>
      <rPr>
        <sz val="5"/>
        <color theme="1"/>
        <rFont val="Times New Roman"/>
        <family val="1"/>
      </rPr>
      <t>2019</t>
    </r>
    <r>
      <rPr>
        <sz val="5"/>
        <color theme="1"/>
        <rFont val="宋体"/>
        <family val="3"/>
        <charset val="134"/>
      </rPr>
      <t>年春季、</t>
    </r>
    <r>
      <rPr>
        <sz val="5"/>
        <color theme="1"/>
        <rFont val="Times New Roman"/>
        <family val="1"/>
      </rPr>
      <t>2018</t>
    </r>
    <r>
      <rPr>
        <sz val="5"/>
        <color theme="1"/>
        <rFont val="宋体"/>
        <family val="3"/>
        <charset val="134"/>
      </rPr>
      <t>年秋季浙大校友毅行</t>
    </r>
    <r>
      <rPr>
        <sz val="5"/>
        <color theme="1"/>
        <rFont val="Times New Roman"/>
        <family val="1"/>
      </rPr>
      <t>4</t>
    </r>
    <r>
      <rPr>
        <sz val="5"/>
        <color theme="1"/>
        <rFont val="宋体"/>
        <family val="3"/>
        <charset val="134"/>
      </rPr>
      <t>：参加</t>
    </r>
    <r>
      <rPr>
        <sz val="5"/>
        <color theme="1"/>
        <rFont val="Times New Roman"/>
        <family val="1"/>
      </rPr>
      <t>2019</t>
    </r>
    <r>
      <rPr>
        <sz val="5"/>
        <color theme="1"/>
        <rFont val="宋体"/>
        <family val="3"/>
        <charset val="134"/>
      </rPr>
      <t>年</t>
    </r>
    <r>
      <rPr>
        <sz val="5"/>
        <color theme="1"/>
        <rFont val="Times New Roman"/>
        <family val="1"/>
      </rPr>
      <t>3</t>
    </r>
    <r>
      <rPr>
        <sz val="5"/>
        <color theme="1"/>
        <rFont val="宋体"/>
        <family val="3"/>
        <charset val="134"/>
      </rPr>
      <t>月运动杭城、徒步浙大活动，队内照片在微博视频和微信推送</t>
    </r>
    <r>
      <rPr>
        <sz val="5"/>
        <color theme="1"/>
        <rFont val="Times New Roman"/>
        <family val="1"/>
      </rPr>
      <t>5</t>
    </r>
    <r>
      <rPr>
        <sz val="5"/>
        <color theme="1"/>
        <rFont val="宋体"/>
        <family val="3"/>
        <charset val="134"/>
      </rPr>
      <t>：参加</t>
    </r>
    <r>
      <rPr>
        <sz val="5"/>
        <color theme="1"/>
        <rFont val="Times New Roman"/>
        <family val="1"/>
      </rPr>
      <t>2018</t>
    </r>
    <r>
      <rPr>
        <sz val="5"/>
        <color theme="1"/>
        <rFont val="宋体"/>
        <family val="3"/>
        <charset val="134"/>
      </rPr>
      <t>年</t>
    </r>
    <r>
      <rPr>
        <sz val="5"/>
        <color theme="1"/>
        <rFont val="Times New Roman"/>
        <family val="1"/>
      </rPr>
      <t>10</t>
    </r>
    <r>
      <rPr>
        <sz val="5"/>
        <color theme="1"/>
        <rFont val="宋体"/>
        <family val="3"/>
        <charset val="134"/>
      </rPr>
      <t>月浙江大学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排球比赛，农学院获得优异成绩</t>
    </r>
    <r>
      <rPr>
        <sz val="5"/>
        <color theme="1"/>
        <rFont val="Times New Roman"/>
        <family val="1"/>
      </rPr>
      <t>6</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1</t>
    </r>
    <r>
      <rPr>
        <sz val="5"/>
        <color theme="1"/>
        <rFont val="宋体"/>
        <family val="3"/>
        <charset val="134"/>
      </rPr>
      <t>月农学院合唱比赛担任指挥</t>
    </r>
    <r>
      <rPr>
        <sz val="5"/>
        <color theme="1"/>
        <rFont val="Times New Roman"/>
        <family val="1"/>
      </rPr>
      <t xml:space="preserve"> 7</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3</t>
    </r>
    <r>
      <rPr>
        <sz val="5"/>
        <color theme="1"/>
        <rFont val="宋体"/>
        <family val="3"/>
        <charset val="134"/>
      </rPr>
      <t>月参加团支部</t>
    </r>
    <r>
      <rPr>
        <sz val="5"/>
        <color theme="1"/>
        <rFont val="Times New Roman"/>
        <family val="1"/>
      </rPr>
      <t>“</t>
    </r>
    <r>
      <rPr>
        <sz val="5"/>
        <color theme="1"/>
        <rFont val="宋体"/>
        <family val="3"/>
        <charset val="134"/>
      </rPr>
      <t>青春志愿行，奉献新时代</t>
    </r>
    <r>
      <rPr>
        <sz val="5"/>
        <color theme="1"/>
        <rFont val="Times New Roman"/>
        <family val="1"/>
      </rPr>
      <t>”</t>
    </r>
    <r>
      <rPr>
        <sz val="5"/>
        <color theme="1"/>
        <rFont val="宋体"/>
        <family val="3"/>
        <charset val="134"/>
      </rPr>
      <t>学雷锋活动。到九溪十八涧进行实地生态调查及义务垃圾清理活动</t>
    </r>
    <r>
      <rPr>
        <sz val="5"/>
        <color theme="1"/>
        <rFont val="Times New Roman"/>
        <family val="1"/>
      </rPr>
      <t xml:space="preserve">       </t>
    </r>
  </si>
  <si>
    <r>
      <t>1.</t>
    </r>
    <r>
      <rPr>
        <sz val="5"/>
        <color theme="1"/>
        <rFont val="宋体"/>
        <family val="3"/>
        <charset val="134"/>
      </rPr>
      <t>党支书</t>
    </r>
    <r>
      <rPr>
        <sz val="5"/>
        <color theme="1"/>
        <rFont val="Times New Roman"/>
        <family val="1"/>
      </rPr>
      <t xml:space="preserve">
2.</t>
    </r>
    <r>
      <rPr>
        <sz val="5"/>
        <color theme="1"/>
        <rFont val="宋体"/>
        <family val="3"/>
        <charset val="134"/>
      </rPr>
      <t>浙江大学研究生会文艺部</t>
    </r>
    <r>
      <rPr>
        <sz val="5"/>
        <color theme="1"/>
        <rFont val="Times New Roman"/>
        <family val="1"/>
      </rPr>
      <t xml:space="preserve">
</t>
    </r>
  </si>
  <si>
    <r>
      <t>1.“</t>
    </r>
    <r>
      <rPr>
        <sz val="5"/>
        <color theme="1"/>
        <rFont val="宋体"/>
        <family val="3"/>
        <charset val="134"/>
      </rPr>
      <t>高校博士团走进自然资源部</t>
    </r>
    <r>
      <rPr>
        <sz val="5"/>
        <color theme="1"/>
        <rFont val="Times New Roman"/>
        <family val="1"/>
      </rPr>
      <t>”</t>
    </r>
    <r>
      <rPr>
        <sz val="5"/>
        <color theme="1"/>
        <rFont val="宋体"/>
        <family val="3"/>
        <charset val="134"/>
      </rPr>
      <t>浙江大学实践团组长；</t>
    </r>
    <r>
      <rPr>
        <sz val="5"/>
        <color theme="1"/>
        <rFont val="Times New Roman"/>
        <family val="1"/>
      </rPr>
      <t>2.</t>
    </r>
    <r>
      <rPr>
        <sz val="5"/>
        <color theme="1"/>
        <rFont val="宋体"/>
        <family val="3"/>
        <charset val="134"/>
      </rPr>
      <t>中国科协第</t>
    </r>
    <r>
      <rPr>
        <sz val="5"/>
        <color theme="1"/>
        <rFont val="Times New Roman"/>
        <family val="1"/>
      </rPr>
      <t>370</t>
    </r>
    <r>
      <rPr>
        <sz val="5"/>
        <color theme="1"/>
        <rFont val="宋体"/>
        <family val="3"/>
        <charset val="134"/>
      </rPr>
      <t>次青年科学家论坛；</t>
    </r>
    <r>
      <rPr>
        <sz val="5"/>
        <color theme="1"/>
        <rFont val="Times New Roman"/>
        <family val="1"/>
      </rPr>
      <t>3.</t>
    </r>
    <r>
      <rPr>
        <sz val="5"/>
        <color theme="1"/>
        <rFont val="宋体"/>
        <family val="3"/>
        <charset val="134"/>
      </rPr>
      <t>浙江大学第三十一次研究生代表大会；</t>
    </r>
    <r>
      <rPr>
        <sz val="5"/>
        <color theme="1"/>
        <rFont val="Times New Roman"/>
        <family val="1"/>
      </rPr>
      <t>4.</t>
    </r>
    <r>
      <rPr>
        <sz val="5"/>
        <color theme="1"/>
        <rFont val="宋体"/>
        <family val="3"/>
        <charset val="134"/>
      </rPr>
      <t>浙江大学</t>
    </r>
    <r>
      <rPr>
        <sz val="5"/>
        <color theme="1"/>
        <rFont val="Times New Roman"/>
        <family val="1"/>
      </rPr>
      <t>2019</t>
    </r>
    <r>
      <rPr>
        <sz val="5"/>
        <color theme="1"/>
        <rFont val="宋体"/>
        <family val="3"/>
        <charset val="134"/>
      </rPr>
      <t>年新年狂欢夜演职人员；</t>
    </r>
    <r>
      <rPr>
        <sz val="5"/>
        <color theme="1"/>
        <rFont val="Times New Roman"/>
        <family val="1"/>
      </rPr>
      <t>5.</t>
    </r>
    <r>
      <rPr>
        <sz val="5"/>
        <color theme="1"/>
        <rFont val="宋体"/>
        <family val="3"/>
        <charset val="134"/>
      </rPr>
      <t>浙江大学</t>
    </r>
    <r>
      <rPr>
        <sz val="5"/>
        <color theme="1"/>
        <rFont val="Times New Roman"/>
        <family val="1"/>
      </rPr>
      <t>2019</t>
    </r>
    <r>
      <rPr>
        <sz val="5"/>
        <color theme="1"/>
        <rFont val="宋体"/>
        <family val="3"/>
        <charset val="134"/>
      </rPr>
      <t>届研究生开学典礼演职人员；</t>
    </r>
    <r>
      <rPr>
        <sz val="5"/>
        <color theme="1"/>
        <rFont val="Times New Roman"/>
        <family val="1"/>
      </rPr>
      <t>6.</t>
    </r>
    <r>
      <rPr>
        <sz val="5"/>
        <color theme="1"/>
        <rFont val="宋体"/>
        <family val="3"/>
        <charset val="134"/>
      </rPr>
      <t>浙江大学第十二届永谦之星校园歌手大赛演职人员；</t>
    </r>
    <r>
      <rPr>
        <sz val="5"/>
        <color theme="1"/>
        <rFont val="Times New Roman"/>
        <family val="1"/>
      </rPr>
      <t>7.</t>
    </r>
    <r>
      <rPr>
        <sz val="5"/>
        <color theme="1"/>
        <rFont val="宋体"/>
        <family val="3"/>
        <charset val="134"/>
      </rPr>
      <t>延安大学泽东干部学院；</t>
    </r>
    <r>
      <rPr>
        <sz val="5"/>
        <color theme="1"/>
        <rFont val="Times New Roman"/>
        <family val="1"/>
      </rPr>
      <t>8.</t>
    </r>
    <r>
      <rPr>
        <sz val="5"/>
        <color theme="1"/>
        <rFont val="宋体"/>
        <family val="3"/>
        <charset val="134"/>
      </rPr>
      <t>浙江大学</t>
    </r>
    <r>
      <rPr>
        <sz val="5"/>
        <color theme="1"/>
        <rFont val="Times New Roman"/>
        <family val="1"/>
      </rPr>
      <t>2019</t>
    </r>
    <r>
      <rPr>
        <sz val="5"/>
        <color theme="1"/>
        <rFont val="宋体"/>
        <family val="3"/>
        <charset val="134"/>
      </rPr>
      <t>年第八届农学院夏令营志愿者；</t>
    </r>
    <r>
      <rPr>
        <sz val="5"/>
        <color theme="1"/>
        <rFont val="Times New Roman"/>
        <family val="1"/>
      </rPr>
      <t>9.</t>
    </r>
    <r>
      <rPr>
        <sz val="5"/>
        <color theme="1"/>
        <rFont val="宋体"/>
        <family val="3"/>
        <charset val="134"/>
      </rPr>
      <t>农学院第五届</t>
    </r>
    <r>
      <rPr>
        <sz val="5"/>
        <color theme="1"/>
        <rFont val="Times New Roman"/>
        <family val="1"/>
      </rPr>
      <t>“</t>
    </r>
    <r>
      <rPr>
        <sz val="5"/>
        <color theme="1"/>
        <rFont val="宋体"/>
        <family val="3"/>
        <charset val="134"/>
      </rPr>
      <t>蔡邦华活动日</t>
    </r>
    <r>
      <rPr>
        <sz val="5"/>
        <color theme="1"/>
        <rFont val="Times New Roman"/>
        <family val="1"/>
      </rPr>
      <t>”</t>
    </r>
    <r>
      <rPr>
        <sz val="5"/>
        <color theme="1"/>
        <rFont val="宋体"/>
        <family val="3"/>
        <charset val="134"/>
      </rPr>
      <t>；</t>
    </r>
    <r>
      <rPr>
        <sz val="5"/>
        <color theme="1"/>
        <rFont val="Times New Roman"/>
        <family val="1"/>
      </rPr>
      <t>10.2019</t>
    </r>
    <r>
      <rPr>
        <sz val="5"/>
        <color theme="1"/>
        <rFont val="宋体"/>
        <family val="3"/>
        <charset val="134"/>
      </rPr>
      <t>年</t>
    </r>
    <r>
      <rPr>
        <sz val="5"/>
        <color theme="1"/>
        <rFont val="Times New Roman"/>
        <family val="1"/>
      </rPr>
      <t>“</t>
    </r>
    <r>
      <rPr>
        <sz val="5"/>
        <color theme="1"/>
        <rFont val="宋体"/>
        <family val="3"/>
        <charset val="134"/>
      </rPr>
      <t>先锋学子</t>
    </r>
    <r>
      <rPr>
        <sz val="5"/>
        <color theme="1"/>
        <rFont val="Times New Roman"/>
        <family val="1"/>
      </rPr>
      <t>”</t>
    </r>
    <r>
      <rPr>
        <sz val="5"/>
        <color theme="1"/>
        <rFont val="宋体"/>
        <family val="3"/>
        <charset val="134"/>
      </rPr>
      <t>第三期报告会演讲人；</t>
    </r>
    <r>
      <rPr>
        <sz val="5"/>
        <color theme="1"/>
        <rFont val="Times New Roman"/>
        <family val="1"/>
      </rPr>
      <t>11.</t>
    </r>
    <r>
      <rPr>
        <sz val="5"/>
        <color theme="1"/>
        <rFont val="宋体"/>
        <family val="3"/>
        <charset val="134"/>
      </rPr>
      <t>昆虫所元旦晚会。</t>
    </r>
  </si>
  <si>
    <r>
      <t>1.2018</t>
    </r>
    <r>
      <rPr>
        <sz val="5"/>
        <color theme="1"/>
        <rFont val="宋体"/>
        <family val="3"/>
        <charset val="134"/>
      </rPr>
      <t>年</t>
    </r>
    <r>
      <rPr>
        <sz val="5"/>
        <color theme="1"/>
        <rFont val="Times New Roman"/>
        <family val="1"/>
      </rPr>
      <t>9</t>
    </r>
    <r>
      <rPr>
        <sz val="5"/>
        <color theme="1"/>
        <rFont val="宋体"/>
        <family val="3"/>
        <charset val="134"/>
      </rPr>
      <t>月参加农学院</t>
    </r>
    <r>
      <rPr>
        <sz val="5"/>
        <color theme="1"/>
        <rFont val="Times New Roman"/>
        <family val="1"/>
      </rPr>
      <t>2018</t>
    </r>
    <r>
      <rPr>
        <sz val="5"/>
        <color theme="1"/>
        <rFont val="宋体"/>
        <family val="3"/>
        <charset val="134"/>
      </rPr>
      <t>级研究生迎新大会暨院长专题报告会并作为新生代表发言</t>
    </r>
    <r>
      <rPr>
        <sz val="5"/>
        <color theme="1"/>
        <rFont val="Times New Roman"/>
        <family val="1"/>
      </rPr>
      <t>2.2018</t>
    </r>
    <r>
      <rPr>
        <sz val="5"/>
        <color theme="1"/>
        <rFont val="宋体"/>
        <family val="3"/>
        <charset val="134"/>
      </rPr>
      <t>年</t>
    </r>
    <r>
      <rPr>
        <sz val="5"/>
        <color theme="1"/>
        <rFont val="Times New Roman"/>
        <family val="1"/>
      </rPr>
      <t>11</t>
    </r>
    <r>
      <rPr>
        <sz val="5"/>
        <color theme="1"/>
        <rFont val="宋体"/>
        <family val="3"/>
        <charset val="134"/>
      </rPr>
      <t>月参加农学院</t>
    </r>
    <r>
      <rPr>
        <sz val="5"/>
        <color theme="1"/>
        <rFont val="Times New Roman"/>
        <family val="1"/>
      </rPr>
      <t>2018</t>
    </r>
    <r>
      <rPr>
        <sz val="5"/>
        <color theme="1"/>
        <rFont val="宋体"/>
        <family val="3"/>
        <charset val="134"/>
      </rPr>
      <t>级研究生新生合唱比赛，荣获最佳创意奖</t>
    </r>
    <r>
      <rPr>
        <sz val="5"/>
        <color theme="1"/>
        <rFont val="Times New Roman"/>
        <family val="1"/>
      </rPr>
      <t>3.2018</t>
    </r>
    <r>
      <rPr>
        <sz val="5"/>
        <color theme="1"/>
        <rFont val="宋体"/>
        <family val="3"/>
        <charset val="134"/>
      </rPr>
      <t>年</t>
    </r>
    <r>
      <rPr>
        <sz val="5"/>
        <color theme="1"/>
        <rFont val="Times New Roman"/>
        <family val="1"/>
      </rPr>
      <t>12</t>
    </r>
    <r>
      <rPr>
        <sz val="5"/>
        <color theme="1"/>
        <rFont val="宋体"/>
        <family val="3"/>
        <charset val="134"/>
      </rPr>
      <t>月参加浙江大学博士生创新论坛暨学生节之第三期侬说</t>
    </r>
    <r>
      <rPr>
        <sz val="5"/>
        <color theme="1"/>
        <rFont val="Times New Roman"/>
        <family val="1"/>
      </rPr>
      <t>4.2018</t>
    </r>
    <r>
      <rPr>
        <sz val="5"/>
        <color theme="1"/>
        <rFont val="宋体"/>
        <family val="3"/>
        <charset val="134"/>
      </rPr>
      <t>年</t>
    </r>
    <r>
      <rPr>
        <sz val="5"/>
        <color theme="1"/>
        <rFont val="Times New Roman"/>
        <family val="1"/>
      </rPr>
      <t>12</t>
    </r>
    <r>
      <rPr>
        <sz val="5"/>
        <color theme="1"/>
        <rFont val="宋体"/>
        <family val="3"/>
        <charset val="134"/>
      </rPr>
      <t>月参加第四届</t>
    </r>
    <r>
      <rPr>
        <sz val="5"/>
        <color theme="1"/>
        <rFont val="Times New Roman"/>
        <family val="1"/>
      </rPr>
      <t>“</t>
    </r>
    <r>
      <rPr>
        <sz val="5"/>
        <color theme="1"/>
        <rFont val="宋体"/>
        <family val="3"/>
        <charset val="134"/>
      </rPr>
      <t>问道启真，逐梦农生</t>
    </r>
    <r>
      <rPr>
        <sz val="5"/>
        <color theme="1"/>
        <rFont val="Times New Roman"/>
        <family val="1"/>
      </rPr>
      <t>”</t>
    </r>
    <r>
      <rPr>
        <sz val="5"/>
        <color theme="1"/>
        <rFont val="宋体"/>
        <family val="3"/>
        <charset val="134"/>
      </rPr>
      <t>拾趣趣味学术运动会，荣获团体三等奖</t>
    </r>
    <r>
      <rPr>
        <sz val="5"/>
        <color theme="1"/>
        <rFont val="Times New Roman"/>
        <family val="1"/>
      </rPr>
      <t>5.2018</t>
    </r>
    <r>
      <rPr>
        <sz val="5"/>
        <color theme="1"/>
        <rFont val="宋体"/>
        <family val="3"/>
        <charset val="134"/>
      </rPr>
      <t>年</t>
    </r>
    <r>
      <rPr>
        <sz val="5"/>
        <color theme="1"/>
        <rFont val="Times New Roman"/>
        <family val="1"/>
      </rPr>
      <t>12</t>
    </r>
    <r>
      <rPr>
        <sz val="5"/>
        <color theme="1"/>
        <rFont val="宋体"/>
        <family val="3"/>
        <charset val="134"/>
      </rPr>
      <t>月参加第三届时政案列分析大赛</t>
    </r>
    <r>
      <rPr>
        <sz val="5"/>
        <color theme="1"/>
        <rFont val="Times New Roman"/>
        <family val="1"/>
      </rPr>
      <t>“</t>
    </r>
    <r>
      <rPr>
        <sz val="5"/>
        <color theme="1"/>
        <rFont val="宋体"/>
        <family val="3"/>
        <charset val="134"/>
      </rPr>
      <t>荣获三等奖</t>
    </r>
    <r>
      <rPr>
        <sz val="5"/>
        <color theme="1"/>
        <rFont val="Times New Roman"/>
        <family val="1"/>
      </rPr>
      <t>6.2018</t>
    </r>
    <r>
      <rPr>
        <sz val="5"/>
        <color theme="1"/>
        <rFont val="宋体"/>
        <family val="3"/>
        <charset val="134"/>
      </rPr>
      <t>年</t>
    </r>
    <r>
      <rPr>
        <sz val="5"/>
        <color theme="1"/>
        <rFont val="Times New Roman"/>
        <family val="1"/>
      </rPr>
      <t>12</t>
    </r>
    <r>
      <rPr>
        <sz val="5"/>
        <color theme="1"/>
        <rFont val="宋体"/>
        <family val="3"/>
        <charset val="134"/>
      </rPr>
      <t>月参加浙江大学玉泉校区新年狂欢夜节目表演</t>
    </r>
    <r>
      <rPr>
        <sz val="5"/>
        <color theme="1"/>
        <rFont val="Times New Roman"/>
        <family val="1"/>
      </rPr>
      <t xml:space="preserve"> 7.2018</t>
    </r>
    <r>
      <rPr>
        <sz val="5"/>
        <color theme="1"/>
        <rFont val="宋体"/>
        <family val="3"/>
        <charset val="134"/>
      </rPr>
      <t>年</t>
    </r>
    <r>
      <rPr>
        <sz val="5"/>
        <color theme="1"/>
        <rFont val="Times New Roman"/>
        <family val="1"/>
      </rPr>
      <t>12</t>
    </r>
    <r>
      <rPr>
        <sz val="5"/>
        <color theme="1"/>
        <rFont val="宋体"/>
        <family val="3"/>
        <charset val="134"/>
      </rPr>
      <t>月参加农学院昆虫所迎新年晚会节目演出</t>
    </r>
    <r>
      <rPr>
        <sz val="5"/>
        <color theme="1"/>
        <rFont val="Times New Roman"/>
        <family val="1"/>
      </rPr>
      <t>8.2019</t>
    </r>
    <r>
      <rPr>
        <sz val="5"/>
        <color theme="1"/>
        <rFont val="宋体"/>
        <family val="3"/>
        <charset val="134"/>
      </rPr>
      <t>年</t>
    </r>
    <r>
      <rPr>
        <sz val="5"/>
        <color theme="1"/>
        <rFont val="Times New Roman"/>
        <family val="1"/>
      </rPr>
      <t>5</t>
    </r>
    <r>
      <rPr>
        <sz val="5"/>
        <color theme="1"/>
        <rFont val="宋体"/>
        <family val="3"/>
        <charset val="134"/>
      </rPr>
      <t>月参加浙大文琴舞蹈团</t>
    </r>
    <r>
      <rPr>
        <sz val="5"/>
        <color theme="1"/>
        <rFont val="Times New Roman"/>
        <family val="1"/>
      </rPr>
      <t>“</t>
    </r>
    <r>
      <rPr>
        <sz val="5"/>
        <color theme="1"/>
        <rFont val="宋体"/>
        <family val="3"/>
        <charset val="134"/>
      </rPr>
      <t>诗情舞意</t>
    </r>
    <r>
      <rPr>
        <sz val="5"/>
        <color theme="1"/>
        <rFont val="Times New Roman"/>
        <family val="1"/>
      </rPr>
      <t>”</t>
    </r>
    <r>
      <rPr>
        <sz val="5"/>
        <color theme="1"/>
        <rFont val="宋体"/>
        <family val="3"/>
        <charset val="134"/>
      </rPr>
      <t>专场晚会节目表演</t>
    </r>
    <r>
      <rPr>
        <sz val="5"/>
        <color theme="1"/>
        <rFont val="Times New Roman"/>
        <family val="1"/>
      </rPr>
      <t>9.2019</t>
    </r>
    <r>
      <rPr>
        <sz val="5"/>
        <color theme="1"/>
        <rFont val="宋体"/>
        <family val="3"/>
        <charset val="134"/>
      </rPr>
      <t>年</t>
    </r>
    <r>
      <rPr>
        <sz val="5"/>
        <color theme="1"/>
        <rFont val="Times New Roman"/>
        <family val="1"/>
      </rPr>
      <t>5</t>
    </r>
    <r>
      <rPr>
        <sz val="5"/>
        <color theme="1"/>
        <rFont val="宋体"/>
        <family val="3"/>
        <charset val="134"/>
      </rPr>
      <t>月参加浙江大学</t>
    </r>
    <r>
      <rPr>
        <sz val="5"/>
        <color theme="1"/>
        <rFont val="Times New Roman"/>
        <family val="1"/>
      </rPr>
      <t>122</t>
    </r>
    <r>
      <rPr>
        <sz val="5"/>
        <color theme="1"/>
        <rFont val="宋体"/>
        <family val="3"/>
        <charset val="134"/>
      </rPr>
      <t>周年</t>
    </r>
    <r>
      <rPr>
        <sz val="5"/>
        <color theme="1"/>
        <rFont val="Times New Roman"/>
        <family val="1"/>
      </rPr>
      <t xml:space="preserve"> “</t>
    </r>
    <r>
      <rPr>
        <sz val="5"/>
        <color theme="1"/>
        <rFont val="宋体"/>
        <family val="3"/>
        <charset val="134"/>
      </rPr>
      <t>我和我的祖国</t>
    </r>
    <r>
      <rPr>
        <sz val="5"/>
        <color theme="1"/>
        <rFont val="Times New Roman"/>
        <family val="1"/>
      </rPr>
      <t>”</t>
    </r>
    <r>
      <rPr>
        <sz val="5"/>
        <color theme="1"/>
        <rFont val="宋体"/>
        <family val="3"/>
        <charset val="134"/>
      </rPr>
      <t>大型快闪活动表演</t>
    </r>
    <r>
      <rPr>
        <sz val="5"/>
        <color theme="1"/>
        <rFont val="Times New Roman"/>
        <family val="1"/>
      </rPr>
      <t>10.2019</t>
    </r>
    <r>
      <rPr>
        <sz val="5"/>
        <color theme="1"/>
        <rFont val="宋体"/>
        <family val="3"/>
        <charset val="134"/>
      </rPr>
      <t>年</t>
    </r>
    <r>
      <rPr>
        <sz val="5"/>
        <color theme="1"/>
        <rFont val="Times New Roman"/>
        <family val="1"/>
      </rPr>
      <t>5</t>
    </r>
    <r>
      <rPr>
        <sz val="5"/>
        <color theme="1"/>
        <rFont val="宋体"/>
        <family val="3"/>
        <charset val="134"/>
      </rPr>
      <t>月参加第四届</t>
    </r>
    <r>
      <rPr>
        <sz val="5"/>
        <color theme="1"/>
        <rFont val="Times New Roman"/>
        <family val="1"/>
      </rPr>
      <t>“</t>
    </r>
    <r>
      <rPr>
        <sz val="5"/>
        <color theme="1"/>
        <rFont val="宋体"/>
        <family val="3"/>
        <charset val="134"/>
      </rPr>
      <t>问道启真，逐梦农生</t>
    </r>
    <r>
      <rPr>
        <sz val="5"/>
        <color theme="1"/>
        <rFont val="Times New Roman"/>
        <family val="1"/>
      </rPr>
      <t>”</t>
    </r>
    <r>
      <rPr>
        <sz val="5"/>
        <color theme="1"/>
        <rFont val="宋体"/>
        <family val="3"/>
        <charset val="134"/>
      </rPr>
      <t>拾趣趣味学术活动，荣获团体一等奖</t>
    </r>
    <r>
      <rPr>
        <sz val="5"/>
        <color theme="1"/>
        <rFont val="Times New Roman"/>
        <family val="1"/>
      </rPr>
      <t>11.2019</t>
    </r>
    <r>
      <rPr>
        <sz val="5"/>
        <color theme="1"/>
        <rFont val="宋体"/>
        <family val="3"/>
        <charset val="134"/>
      </rPr>
      <t>年</t>
    </r>
    <r>
      <rPr>
        <sz val="5"/>
        <color theme="1"/>
        <rFont val="Times New Roman"/>
        <family val="1"/>
      </rPr>
      <t>6</t>
    </r>
    <r>
      <rPr>
        <sz val="5"/>
        <color theme="1"/>
        <rFont val="宋体"/>
        <family val="3"/>
        <charset val="134"/>
      </rPr>
      <t>月参加农学院第五届蔡邦华昆虫科学研究生活动日</t>
    </r>
    <r>
      <rPr>
        <sz val="5"/>
        <color theme="1"/>
        <rFont val="Times New Roman"/>
        <family val="1"/>
      </rPr>
      <t>12.2019</t>
    </r>
    <r>
      <rPr>
        <sz val="5"/>
        <color theme="1"/>
        <rFont val="宋体"/>
        <family val="3"/>
        <charset val="134"/>
      </rPr>
      <t>年</t>
    </r>
    <r>
      <rPr>
        <sz val="5"/>
        <color theme="1"/>
        <rFont val="Times New Roman"/>
        <family val="1"/>
      </rPr>
      <t>9</t>
    </r>
    <r>
      <rPr>
        <sz val="5"/>
        <color theme="1"/>
        <rFont val="宋体"/>
        <family val="3"/>
        <charset val="134"/>
      </rPr>
      <t>月参加浙江大学</t>
    </r>
    <r>
      <rPr>
        <sz val="5"/>
        <color theme="1"/>
        <rFont val="Times New Roman"/>
        <family val="1"/>
      </rPr>
      <t>2019</t>
    </r>
    <r>
      <rPr>
        <sz val="5"/>
        <color theme="1"/>
        <rFont val="宋体"/>
        <family val="3"/>
        <charset val="134"/>
      </rPr>
      <t>级研究生新生开学典礼礼仪</t>
    </r>
    <r>
      <rPr>
        <sz val="5"/>
        <color theme="1"/>
        <rFont val="Times New Roman"/>
        <family val="1"/>
      </rPr>
      <t xml:space="preserve">  </t>
    </r>
  </si>
  <si>
    <r>
      <t>参加第十九届澳大利亚大麦产业大会并做口头报告；发明专利公开</t>
    </r>
    <r>
      <rPr>
        <sz val="11"/>
        <color theme="1"/>
        <rFont val="Times New Roman"/>
        <family val="1"/>
      </rPr>
      <t>1</t>
    </r>
    <r>
      <rPr>
        <sz val="11"/>
        <color theme="1"/>
        <rFont val="宋体"/>
        <family val="3"/>
        <charset val="134"/>
      </rPr>
      <t>项（</t>
    </r>
    <r>
      <rPr>
        <sz val="11"/>
        <color theme="1"/>
        <rFont val="Times New Roman"/>
        <family val="1"/>
      </rPr>
      <t>1/4</t>
    </r>
    <r>
      <rPr>
        <sz val="11"/>
        <color theme="1"/>
        <rFont val="宋体"/>
        <family val="3"/>
        <charset val="134"/>
      </rPr>
      <t>）</t>
    </r>
  </si>
  <si>
    <r>
      <t>于</t>
    </r>
    <r>
      <rPr>
        <sz val="5"/>
        <color theme="1"/>
        <rFont val="Times New Roman"/>
        <family val="1"/>
      </rPr>
      <t>2017</t>
    </r>
    <r>
      <rPr>
        <sz val="5"/>
        <color theme="1"/>
        <rFont val="宋体"/>
        <family val="3"/>
        <charset val="134"/>
      </rPr>
      <t>年参加浙江大学赴浙江省农科院的社会实践，荣获社会实践先进个人；</t>
    </r>
    <r>
      <rPr>
        <sz val="5"/>
        <color theme="1"/>
        <rFont val="Times New Roman"/>
        <family val="1"/>
      </rPr>
      <t xml:space="preserve">
</t>
    </r>
    <r>
      <rPr>
        <sz val="5"/>
        <color theme="1"/>
        <rFont val="宋体"/>
        <family val="3"/>
        <charset val="134"/>
      </rPr>
      <t>于</t>
    </r>
    <r>
      <rPr>
        <sz val="5"/>
        <color theme="1"/>
        <rFont val="Times New Roman"/>
        <family val="1"/>
      </rPr>
      <t>2017</t>
    </r>
    <r>
      <rPr>
        <sz val="5"/>
        <color theme="1"/>
        <rFont val="宋体"/>
        <family val="3"/>
        <charset val="134"/>
      </rPr>
      <t>年参加第九届中国作物学会并做口头报告；</t>
    </r>
    <r>
      <rPr>
        <sz val="5"/>
        <color theme="1"/>
        <rFont val="Times New Roman"/>
        <family val="1"/>
      </rPr>
      <t xml:space="preserve">
</t>
    </r>
    <r>
      <rPr>
        <sz val="5"/>
        <color theme="1"/>
        <rFont val="宋体"/>
        <family val="3"/>
        <charset val="134"/>
      </rPr>
      <t>于</t>
    </r>
    <r>
      <rPr>
        <sz val="5"/>
        <color theme="1"/>
        <rFont val="Times New Roman"/>
        <family val="1"/>
      </rPr>
      <t>2018</t>
    </r>
    <r>
      <rPr>
        <sz val="5"/>
        <color theme="1"/>
        <rFont val="宋体"/>
        <family val="3"/>
        <charset val="134"/>
      </rPr>
      <t>年参加第十届中国作物学会并做海报展示；于</t>
    </r>
    <r>
      <rPr>
        <sz val="5"/>
        <color theme="1"/>
        <rFont val="Times New Roman"/>
        <family val="1"/>
      </rPr>
      <t>2018</t>
    </r>
    <r>
      <rPr>
        <sz val="5"/>
        <color theme="1"/>
        <rFont val="宋体"/>
        <family val="3"/>
        <charset val="134"/>
      </rPr>
      <t>年参加长三角博士生论坛并做口头报告；与</t>
    </r>
    <r>
      <rPr>
        <sz val="5"/>
        <color theme="1"/>
        <rFont val="Times New Roman"/>
        <family val="1"/>
      </rPr>
      <t>2019</t>
    </r>
    <r>
      <rPr>
        <sz val="5"/>
        <color theme="1"/>
        <rFont val="宋体"/>
        <family val="3"/>
        <charset val="134"/>
      </rPr>
      <t>年参加浙江大学第二十六届</t>
    </r>
    <r>
      <rPr>
        <sz val="5"/>
        <color theme="1"/>
        <rFont val="Times New Roman"/>
        <family val="1"/>
      </rPr>
      <t>DMB</t>
    </r>
    <r>
      <rPr>
        <sz val="5"/>
        <color theme="1"/>
        <rFont val="宋体"/>
        <family val="3"/>
        <charset val="134"/>
      </rPr>
      <t>节之农业与生物技术学院</t>
    </r>
    <r>
      <rPr>
        <sz val="5"/>
        <color theme="1"/>
        <rFont val="Times New Roman"/>
        <family val="1"/>
      </rPr>
      <t>2019“</t>
    </r>
    <r>
      <rPr>
        <sz val="5"/>
        <color theme="1"/>
        <rFont val="宋体"/>
        <family val="3"/>
        <charset val="134"/>
      </rPr>
      <t>农生杯</t>
    </r>
    <r>
      <rPr>
        <sz val="5"/>
        <color theme="1"/>
        <rFont val="Times New Roman"/>
        <family val="1"/>
      </rPr>
      <t>”</t>
    </r>
    <r>
      <rPr>
        <sz val="5"/>
        <color theme="1"/>
        <rFont val="宋体"/>
        <family val="3"/>
        <charset val="134"/>
      </rPr>
      <t>篮球赛，荣获最佳团队奖。</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</si>
  <si>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2,IF=13.811)</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</si>
  <si>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2,IF=10.6)</t>
    </r>
  </si>
  <si>
    <r>
      <t>公开专利</t>
    </r>
    <r>
      <rPr>
        <sz val="11"/>
        <color theme="1"/>
        <rFont val="Times New Roman"/>
        <family val="1"/>
      </rPr>
      <t>1(1)</t>
    </r>
  </si>
  <si>
    <r>
      <t>参加绍兴市</t>
    </r>
    <r>
      <rPr>
        <sz val="5"/>
        <color theme="1"/>
        <rFont val="Times New Roman"/>
        <family val="1"/>
      </rPr>
      <t>“</t>
    </r>
    <r>
      <rPr>
        <sz val="5"/>
        <color theme="1"/>
        <rFont val="宋体"/>
        <family val="3"/>
        <charset val="134"/>
      </rPr>
      <t>家燕归巢</t>
    </r>
    <r>
      <rPr>
        <sz val="5"/>
        <color theme="1"/>
        <rFont val="Times New Roman"/>
        <family val="1"/>
      </rPr>
      <t>”</t>
    </r>
    <r>
      <rPr>
        <sz val="5"/>
        <color theme="1"/>
        <rFont val="宋体"/>
        <family val="3"/>
        <charset val="134"/>
      </rPr>
      <t>暑期社会实践活动、参加绍兴图市委举办的</t>
    </r>
    <r>
      <rPr>
        <sz val="5"/>
        <color theme="1"/>
        <rFont val="Times New Roman"/>
        <family val="1"/>
      </rPr>
      <t>“</t>
    </r>
    <r>
      <rPr>
        <sz val="5"/>
        <color theme="1"/>
        <rFont val="宋体"/>
        <family val="3"/>
        <charset val="134"/>
      </rPr>
      <t>杭创发展</t>
    </r>
    <r>
      <rPr>
        <sz val="5"/>
        <color theme="1"/>
        <rFont val="Times New Roman"/>
        <family val="1"/>
      </rPr>
      <t>.</t>
    </r>
    <r>
      <rPr>
        <sz val="5"/>
        <color theme="1"/>
        <rFont val="宋体"/>
        <family val="3"/>
        <charset val="134"/>
      </rPr>
      <t>创赢未来</t>
    </r>
    <r>
      <rPr>
        <sz val="5"/>
        <color theme="1"/>
        <rFont val="Times New Roman"/>
        <family val="1"/>
      </rPr>
      <t>”</t>
    </r>
    <r>
      <rPr>
        <sz val="5"/>
        <color theme="1"/>
        <rFont val="宋体"/>
        <family val="3"/>
        <charset val="134"/>
      </rPr>
      <t>杭绍青年发展论坛</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</si>
  <si>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2,IF=4.855)</t>
    </r>
  </si>
  <si>
    <r>
      <t>校</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排球比赛</t>
    </r>
  </si>
  <si>
    <r>
      <t>曾担任浙江大学紫领人才俱乐部副秘书长、网络宣传中心主任、作物所研究生第一党支部宣传委员</t>
    </r>
    <r>
      <rPr>
        <sz val="5"/>
        <color theme="1"/>
        <rFont val="Times New Roman"/>
        <family val="1"/>
      </rPr>
      <t>/</t>
    </r>
    <r>
      <rPr>
        <sz val="5"/>
        <color theme="1"/>
        <rFont val="宋体"/>
        <family val="3"/>
        <charset val="134"/>
      </rPr>
      <t>心理委员</t>
    </r>
  </si>
  <si>
    <r>
      <t>同一条钱塘，江</t>
    </r>
    <r>
      <rPr>
        <sz val="5"/>
        <color theme="1"/>
        <rFont val="Times New Roman"/>
        <family val="1"/>
      </rPr>
      <t>”</t>
    </r>
    <r>
      <rPr>
        <sz val="5"/>
        <color theme="1"/>
        <rFont val="宋体"/>
        <family val="3"/>
        <charset val="134"/>
      </rPr>
      <t>喜迎</t>
    </r>
    <r>
      <rPr>
        <sz val="5"/>
        <color theme="1"/>
        <rFont val="Times New Roman"/>
        <family val="1"/>
      </rPr>
      <t>G20</t>
    </r>
    <r>
      <rPr>
        <sz val="5"/>
        <color theme="1"/>
        <rFont val="宋体"/>
        <family val="3"/>
        <charset val="134"/>
      </rPr>
      <t>百里钱塘江彩绘活动中被评为</t>
    </r>
    <r>
      <rPr>
        <sz val="5"/>
        <color theme="1"/>
        <rFont val="Times New Roman"/>
        <family val="1"/>
      </rPr>
      <t>“</t>
    </r>
    <r>
      <rPr>
        <sz val="5"/>
        <color theme="1"/>
        <rFont val="宋体"/>
        <family val="3"/>
        <charset val="134"/>
      </rPr>
      <t>优秀志愿者</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发现南浔之美</t>
    </r>
    <r>
      <rPr>
        <sz val="5"/>
        <color theme="1"/>
        <rFont val="Times New Roman"/>
        <family val="1"/>
      </rPr>
      <t>”</t>
    </r>
    <r>
      <rPr>
        <sz val="5"/>
        <color theme="1"/>
        <rFont val="宋体"/>
        <family val="3"/>
        <charset val="134"/>
      </rPr>
      <t>摄影比赛中荣获优秀奖，参加在中山大学举办的</t>
    </r>
    <r>
      <rPr>
        <sz val="5"/>
        <color theme="1"/>
        <rFont val="Times New Roman"/>
        <family val="1"/>
      </rPr>
      <t>“</t>
    </r>
    <r>
      <rPr>
        <sz val="5"/>
        <color theme="1"/>
        <rFont val="宋体"/>
        <family val="3"/>
        <charset val="134"/>
      </rPr>
      <t>永庚公益基金光华思源工程思源论坛</t>
    </r>
    <r>
      <rPr>
        <sz val="5"/>
        <color theme="1"/>
        <rFont val="Times New Roman"/>
        <family val="1"/>
      </rPr>
      <t>”</t>
    </r>
    <r>
      <rPr>
        <sz val="5"/>
        <color theme="1"/>
        <rFont val="宋体"/>
        <family val="3"/>
        <charset val="134"/>
      </rPr>
      <t>赴香港、澳门参加</t>
    </r>
    <r>
      <rPr>
        <sz val="5"/>
        <color theme="1"/>
        <rFont val="Times New Roman"/>
        <family val="1"/>
      </rPr>
      <t>“</t>
    </r>
    <r>
      <rPr>
        <sz val="5"/>
        <color theme="1"/>
        <rFont val="宋体"/>
        <family val="3"/>
        <charset val="134"/>
      </rPr>
      <t>青年中国说：大中华青年论坛</t>
    </r>
    <r>
      <rPr>
        <sz val="5"/>
        <color theme="1"/>
        <rFont val="Times New Roman"/>
        <family val="1"/>
      </rPr>
      <t>”</t>
    </r>
    <r>
      <rPr>
        <sz val="5"/>
        <color theme="1"/>
        <rFont val="宋体"/>
        <family val="3"/>
        <charset val="134"/>
      </rPr>
      <t>，汇报环节获得三等奖。</t>
    </r>
  </si>
  <si>
    <r>
      <t>担任</t>
    </r>
    <r>
      <rPr>
        <sz val="5"/>
        <color theme="1"/>
        <rFont val="Times New Roman"/>
        <family val="1"/>
      </rPr>
      <t>2018</t>
    </r>
    <r>
      <rPr>
        <sz val="5"/>
        <color theme="1"/>
        <rFont val="宋体"/>
        <family val="3"/>
        <charset val="134"/>
      </rPr>
      <t>年作物所研究生第六党支部的党支书，参加农学院举办的清明扫墓纪念先烈活动，作物所第六党支部学雷锋党日活动和校内长征路定向赛组织和参与者。</t>
    </r>
  </si>
  <si>
    <r>
      <t>担任作物所研究生第五、七党支部书记；担任农学院研究生党总支于子三宣讲团成员，到多个党支部进行红色宣；参加浙江稻家网络科技有限公司社会实践；参加</t>
    </r>
    <r>
      <rPr>
        <sz val="5"/>
        <color theme="1"/>
        <rFont val="Times New Roman"/>
        <family val="1"/>
      </rPr>
      <t>CORESTA</t>
    </r>
    <r>
      <rPr>
        <sz val="5"/>
        <color theme="1"/>
        <rFont val="宋体"/>
        <family val="3"/>
        <charset val="134"/>
      </rPr>
      <t>国际烟草会议并作大会报告（</t>
    </r>
    <r>
      <rPr>
        <sz val="5"/>
        <color theme="1"/>
        <rFont val="Times New Roman"/>
        <family val="1"/>
      </rPr>
      <t>2018</t>
    </r>
    <r>
      <rPr>
        <sz val="5"/>
        <color theme="1"/>
        <rFont val="宋体"/>
        <family val="3"/>
        <charset val="134"/>
      </rPr>
      <t>昆明举办）</t>
    </r>
  </si>
  <si>
    <r>
      <t>参加浙江稻家网络科技有限公司社会实践参加</t>
    </r>
    <r>
      <rPr>
        <sz val="5"/>
        <color theme="1"/>
        <rFont val="Times New Roman"/>
        <family val="1"/>
      </rPr>
      <t>2018</t>
    </r>
    <r>
      <rPr>
        <sz val="5"/>
        <color theme="1"/>
        <rFont val="宋体"/>
        <family val="3"/>
        <charset val="134"/>
      </rPr>
      <t>年浙江省生物信息学会学术年会并参加研究生论文比赛；参加</t>
    </r>
    <r>
      <rPr>
        <sz val="5"/>
        <color theme="1"/>
        <rFont val="Times New Roman"/>
        <family val="1"/>
      </rPr>
      <t>2018</t>
    </r>
    <r>
      <rPr>
        <sz val="5"/>
        <color theme="1"/>
        <rFont val="宋体"/>
        <family val="3"/>
        <charset val="134"/>
      </rPr>
      <t>年中国作物学会学术年会并参加墙报交流展示；负责作物所计算集群管理维护；</t>
    </r>
  </si>
  <si>
    <r>
      <t>积极参加学院、研究所组织的各类科研、学术、公益、问题活动。本年度曾赴德国参加第</t>
    </r>
    <r>
      <rPr>
        <sz val="5"/>
        <color theme="1"/>
        <rFont val="Times New Roman"/>
        <family val="1"/>
      </rPr>
      <t>15</t>
    </r>
    <r>
      <rPr>
        <sz val="5"/>
        <color theme="1"/>
        <rFont val="宋体"/>
        <family val="3"/>
        <charset val="134"/>
      </rPr>
      <t>届世界油菜大会并获得最佳海报奖，积极参与通讯稿的撰写与交流照片的拍摄。</t>
    </r>
  </si>
  <si>
    <r>
      <t>2018</t>
    </r>
    <r>
      <rPr>
        <sz val="5"/>
        <color theme="1"/>
        <rFont val="宋体"/>
        <family val="3"/>
        <charset val="134"/>
      </rPr>
      <t>级作物所班长，作物所第一党支部组织委员，党员素质发展中心项目部成员</t>
    </r>
  </si>
  <si>
    <r>
      <t>2019</t>
    </r>
    <r>
      <rPr>
        <sz val="5"/>
        <color theme="1"/>
        <rFont val="宋体"/>
        <family val="3"/>
        <charset val="134"/>
      </rPr>
      <t>年暑假赴嘉兴农科院参加暑期实践活动；号召同学们积极参加浙江大学第二十六届攀登节之农业与生物技术学院</t>
    </r>
    <r>
      <rPr>
        <sz val="5"/>
        <color theme="1"/>
        <rFont val="Times New Roman"/>
        <family val="1"/>
      </rPr>
      <t>2019“</t>
    </r>
    <r>
      <rPr>
        <sz val="5"/>
        <color theme="1"/>
        <rFont val="宋体"/>
        <family val="3"/>
        <charset val="134"/>
      </rPr>
      <t>农生杯</t>
    </r>
    <r>
      <rPr>
        <sz val="5"/>
        <color theme="1"/>
        <rFont val="Times New Roman"/>
        <family val="1"/>
      </rPr>
      <t>”</t>
    </r>
    <r>
      <rPr>
        <sz val="5"/>
        <color theme="1"/>
        <rFont val="宋体"/>
        <family val="3"/>
        <charset val="134"/>
      </rPr>
      <t>篮球赛；组织新生合唱比赛并且获得二等奖。</t>
    </r>
  </si>
  <si>
    <r>
      <t>团支书；浙江大学博士生会文体部，积极参与并活跃在博会大家庭的各项活动中，如</t>
    </r>
    <r>
      <rPr>
        <sz val="5"/>
        <color theme="1"/>
        <rFont val="Times New Roman"/>
        <family val="1"/>
      </rPr>
      <t>”</t>
    </r>
    <r>
      <rPr>
        <sz val="5"/>
        <color theme="1"/>
        <rFont val="宋体"/>
        <family val="3"/>
        <charset val="134"/>
      </rPr>
      <t>四季舞会</t>
    </r>
    <r>
      <rPr>
        <sz val="5"/>
        <color theme="1"/>
        <rFont val="Times New Roman"/>
        <family val="1"/>
      </rPr>
      <t>“</t>
    </r>
    <r>
      <rPr>
        <sz val="5"/>
        <color theme="1"/>
        <rFont val="宋体"/>
        <family val="3"/>
        <charset val="134"/>
      </rPr>
      <t>，还担任夏令营志愿者等</t>
    </r>
  </si>
  <si>
    <r>
      <t>参加新生合唱比赛；组织举办</t>
    </r>
    <r>
      <rPr>
        <sz val="5"/>
        <color theme="1"/>
        <rFont val="Times New Roman"/>
        <family val="1"/>
      </rPr>
      <t>“</t>
    </r>
    <r>
      <rPr>
        <sz val="5"/>
        <color theme="1"/>
        <rFont val="宋体"/>
        <family val="3"/>
        <charset val="134"/>
      </rPr>
      <t>四季舞会</t>
    </r>
    <r>
      <rPr>
        <sz val="5"/>
        <color theme="1"/>
        <rFont val="Times New Roman"/>
        <family val="1"/>
      </rPr>
      <t>”</t>
    </r>
  </si>
  <si>
    <r>
      <t>农学院大合唱比赛、农学院元旦晚会、获得农学院第二届</t>
    </r>
    <r>
      <rPr>
        <sz val="5"/>
        <color theme="1"/>
        <rFont val="Times New Roman"/>
        <family val="1"/>
      </rPr>
      <t>“</t>
    </r>
    <r>
      <rPr>
        <sz val="5"/>
        <color theme="1"/>
        <rFont val="宋体"/>
        <family val="3"/>
        <charset val="134"/>
      </rPr>
      <t>青禾之声</t>
    </r>
    <r>
      <rPr>
        <sz val="5"/>
        <color theme="1"/>
        <rFont val="Times New Roman"/>
        <family val="1"/>
      </rPr>
      <t>”</t>
    </r>
    <r>
      <rPr>
        <sz val="5"/>
        <color theme="1"/>
        <rFont val="宋体"/>
        <family val="3"/>
        <charset val="134"/>
      </rPr>
      <t>优秀作品奖</t>
    </r>
  </si>
  <si>
    <r>
      <t>SCI5(</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1,IF=4.614</t>
    </r>
    <r>
      <rPr>
        <sz val="11"/>
        <color theme="1"/>
        <rFont val="宋体"/>
        <family val="3"/>
        <charset val="134"/>
      </rPr>
      <t>；</t>
    </r>
    <r>
      <rPr>
        <sz val="11"/>
        <color theme="1"/>
        <rFont val="Times New Roman"/>
        <family val="1"/>
      </rPr>
      <t>2,IF=4.614,2.75</t>
    </r>
    <r>
      <rPr>
        <sz val="11"/>
        <color theme="1"/>
        <rFont val="宋体"/>
        <family val="3"/>
        <charset val="134"/>
      </rPr>
      <t>；</t>
    </r>
    <r>
      <rPr>
        <sz val="11"/>
        <color theme="1"/>
        <rFont val="Times New Roman"/>
        <family val="1"/>
      </rPr>
      <t>3,IF=4.614,3.607)</t>
    </r>
  </si>
  <si>
    <r>
      <t>2018</t>
    </r>
    <r>
      <rPr>
        <sz val="5"/>
        <color theme="1"/>
        <rFont val="宋体"/>
        <family val="3"/>
        <charset val="134"/>
      </rPr>
      <t>年夏令营优秀志愿者；第十一届长三角作物学博士生论坛优秀志愿者；浙江大学</t>
    </r>
    <r>
      <rPr>
        <sz val="5"/>
        <color theme="1"/>
        <rFont val="Times New Roman"/>
        <family val="1"/>
      </rPr>
      <t>-</t>
    </r>
    <r>
      <rPr>
        <sz val="5"/>
        <color theme="1"/>
        <rFont val="宋体"/>
        <family val="3"/>
        <charset val="134"/>
      </rPr>
      <t>华中农业大学作物学</t>
    </r>
    <r>
      <rPr>
        <sz val="5"/>
        <color theme="1"/>
        <rFont val="Times New Roman"/>
        <family val="1"/>
      </rPr>
      <t>2019</t>
    </r>
    <r>
      <rPr>
        <sz val="5"/>
        <color theme="1"/>
        <rFont val="宋体"/>
        <family val="3"/>
        <charset val="134"/>
      </rPr>
      <t>年学术交流会志愿者；植物生物技术本科生课程助教</t>
    </r>
  </si>
  <si>
    <r>
      <t>SCI2(</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2,IF=3.408;2,IF=4.331)</t>
    </r>
  </si>
  <si>
    <r>
      <t>2018-2019</t>
    </r>
    <r>
      <rPr>
        <sz val="5"/>
        <color theme="1"/>
        <rFont val="宋体"/>
        <family val="3"/>
        <charset val="134"/>
      </rPr>
      <t>学年（上半年）担任作物所研究生第五、七党支部宣传委员，负责支部活动的新闻稿撰写等工作；</t>
    </r>
    <r>
      <rPr>
        <sz val="5"/>
        <color theme="1"/>
        <rFont val="Times New Roman"/>
        <family val="1"/>
      </rPr>
      <t>2018</t>
    </r>
    <r>
      <rPr>
        <sz val="5"/>
        <color theme="1"/>
        <rFont val="宋体"/>
        <family val="3"/>
        <charset val="134"/>
      </rPr>
      <t>年</t>
    </r>
    <r>
      <rPr>
        <sz val="5"/>
        <color theme="1"/>
        <rFont val="Times New Roman"/>
        <family val="1"/>
      </rPr>
      <t>5</t>
    </r>
    <r>
      <rPr>
        <sz val="5"/>
        <color theme="1"/>
        <rFont val="宋体"/>
        <family val="3"/>
        <charset val="134"/>
      </rPr>
      <t>月</t>
    </r>
    <r>
      <rPr>
        <sz val="5"/>
        <color theme="1"/>
        <rFont val="Times New Roman"/>
        <family val="1"/>
      </rPr>
      <t xml:space="preserve"> </t>
    </r>
    <r>
      <rPr>
        <sz val="5"/>
        <color theme="1"/>
        <rFont val="宋体"/>
        <family val="3"/>
        <charset val="134"/>
      </rPr>
      <t>获浙江大学优秀团员荣誉称号</t>
    </r>
  </si>
  <si>
    <r>
      <t>1.</t>
    </r>
    <r>
      <rPr>
        <sz val="5"/>
        <color theme="1"/>
        <rFont val="宋体"/>
        <family val="3"/>
        <charset val="134"/>
      </rPr>
      <t>创青春创业大赛获全国优秀志愿者</t>
    </r>
    <r>
      <rPr>
        <sz val="5"/>
        <color theme="1"/>
        <rFont val="Times New Roman"/>
        <family val="1"/>
      </rPr>
      <t xml:space="preserve">                   2.</t>
    </r>
    <r>
      <rPr>
        <sz val="5"/>
        <color theme="1"/>
        <rFont val="宋体"/>
        <family val="3"/>
        <charset val="134"/>
      </rPr>
      <t>长三角博士生论坛志愿者</t>
    </r>
    <r>
      <rPr>
        <sz val="5"/>
        <color theme="1"/>
        <rFont val="Times New Roman"/>
        <family val="1"/>
      </rPr>
      <t xml:space="preserve"> </t>
    </r>
  </si>
  <si>
    <r>
      <t>1. 2017-2018</t>
    </r>
    <r>
      <rPr>
        <sz val="5"/>
        <color theme="1"/>
        <rFont val="宋体"/>
        <family val="3"/>
        <charset val="134"/>
      </rPr>
      <t>学年浙江大学优秀研究生</t>
    </r>
    <r>
      <rPr>
        <sz val="5"/>
        <color theme="1"/>
        <rFont val="Times New Roman"/>
        <family val="1"/>
      </rPr>
      <t xml:space="preserve">
2. </t>
    </r>
    <r>
      <rPr>
        <sz val="5"/>
        <color theme="1"/>
        <rFont val="宋体"/>
        <family val="3"/>
        <charset val="134"/>
      </rPr>
      <t>浙江省农业科学院第</t>
    </r>
    <r>
      <rPr>
        <sz val="5"/>
        <color theme="1"/>
        <rFont val="Times New Roman"/>
        <family val="1"/>
      </rPr>
      <t>27</t>
    </r>
    <r>
      <rPr>
        <sz val="5"/>
        <color theme="1"/>
        <rFont val="宋体"/>
        <family val="3"/>
        <charset val="134"/>
      </rPr>
      <t>届青年学术论文报告会三等奖</t>
    </r>
    <r>
      <rPr>
        <sz val="5"/>
        <color theme="1"/>
        <rFont val="Times New Roman"/>
        <family val="1"/>
      </rPr>
      <t xml:space="preserve">
3. </t>
    </r>
    <r>
      <rPr>
        <sz val="5"/>
        <color theme="1"/>
        <rFont val="宋体"/>
        <family val="3"/>
        <charset val="134"/>
      </rPr>
      <t>第二届全国农科学子创新创业大赛</t>
    </r>
    <r>
      <rPr>
        <sz val="5"/>
        <color theme="1"/>
        <rFont val="Times New Roman"/>
        <family val="1"/>
      </rPr>
      <t>“</t>
    </r>
    <r>
      <rPr>
        <sz val="5"/>
        <color theme="1"/>
        <rFont val="宋体"/>
        <family val="3"/>
        <charset val="134"/>
      </rPr>
      <t>中国农业</t>
    </r>
    <r>
      <rPr>
        <sz val="5"/>
        <color theme="1"/>
        <rFont val="Times New Roman"/>
        <family val="1"/>
      </rPr>
      <t>2025”</t>
    </r>
    <r>
      <rPr>
        <sz val="5"/>
        <color theme="1"/>
        <rFont val="宋体"/>
        <family val="3"/>
        <charset val="134"/>
      </rPr>
      <t>乡村振兴创业赛道华东片区复赛优秀奖</t>
    </r>
    <r>
      <rPr>
        <sz val="5"/>
        <color theme="1"/>
        <rFont val="Times New Roman"/>
        <family val="1"/>
      </rPr>
      <t xml:space="preserve">
4. “</t>
    </r>
    <r>
      <rPr>
        <sz val="5"/>
        <color theme="1"/>
        <rFont val="宋体"/>
        <family val="3"/>
        <charset val="134"/>
      </rPr>
      <t>建行杯</t>
    </r>
    <r>
      <rPr>
        <sz val="5"/>
        <color theme="1"/>
        <rFont val="Times New Roman"/>
        <family val="1"/>
      </rPr>
      <t>”</t>
    </r>
    <r>
      <rPr>
        <sz val="5"/>
        <color theme="1"/>
        <rFont val="宋体"/>
        <family val="3"/>
        <charset val="134"/>
      </rPr>
      <t>第五届浙江省</t>
    </r>
    <r>
      <rPr>
        <sz val="5"/>
        <color theme="1"/>
        <rFont val="Times New Roman"/>
        <family val="1"/>
      </rPr>
      <t>“</t>
    </r>
    <r>
      <rPr>
        <sz val="5"/>
        <color theme="1"/>
        <rFont val="宋体"/>
        <family val="3"/>
        <charset val="134"/>
      </rPr>
      <t>互联网</t>
    </r>
    <r>
      <rPr>
        <sz val="5"/>
        <color theme="1"/>
        <rFont val="Times New Roman"/>
        <family val="1"/>
      </rPr>
      <t>+”</t>
    </r>
    <r>
      <rPr>
        <sz val="5"/>
        <color theme="1"/>
        <rFont val="宋体"/>
        <family val="3"/>
        <charset val="134"/>
      </rPr>
      <t>大学生创新创业大赛省赛</t>
    </r>
    <r>
      <rPr>
        <sz val="5"/>
        <color theme="1"/>
        <rFont val="Times New Roman"/>
        <family val="1"/>
      </rPr>
      <t xml:space="preserve"> </t>
    </r>
    <r>
      <rPr>
        <sz val="5"/>
        <color theme="1"/>
        <rFont val="宋体"/>
        <family val="3"/>
        <charset val="134"/>
      </rPr>
      <t>铜奖</t>
    </r>
    <r>
      <rPr>
        <sz val="5"/>
        <color theme="1"/>
        <rFont val="Times New Roman"/>
        <family val="1"/>
      </rPr>
      <t xml:space="preserve">
</t>
    </r>
  </si>
  <si>
    <r>
      <t>2017</t>
    </r>
    <r>
      <rPr>
        <sz val="5"/>
        <color theme="1"/>
        <rFont val="宋体"/>
        <family val="3"/>
        <charset val="134"/>
      </rPr>
      <t>年</t>
    </r>
    <r>
      <rPr>
        <sz val="5"/>
        <color theme="1"/>
        <rFont val="Times New Roman"/>
        <family val="1"/>
      </rPr>
      <t>11</t>
    </r>
    <r>
      <rPr>
        <sz val="5"/>
        <color theme="1"/>
        <rFont val="宋体"/>
        <family val="3"/>
        <charset val="134"/>
      </rPr>
      <t>月，获浙江大学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乒乓球比赛二等奖。</t>
    </r>
    <r>
      <rPr>
        <sz val="5"/>
        <color theme="1"/>
        <rFont val="Times New Roman"/>
        <family val="1"/>
      </rPr>
      <t xml:space="preserve">
2017</t>
    </r>
    <r>
      <rPr>
        <sz val="5"/>
        <color theme="1"/>
        <rFont val="宋体"/>
        <family val="3"/>
        <charset val="134"/>
      </rPr>
      <t>年</t>
    </r>
    <r>
      <rPr>
        <sz val="5"/>
        <color theme="1"/>
        <rFont val="Times New Roman"/>
        <family val="1"/>
      </rPr>
      <t>12</t>
    </r>
    <r>
      <rPr>
        <sz val="5"/>
        <color theme="1"/>
        <rFont val="宋体"/>
        <family val="3"/>
        <charset val="134"/>
      </rPr>
      <t>月，获浙江大学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网球团体赛研究生组第七名。</t>
    </r>
    <r>
      <rPr>
        <sz val="5"/>
        <color theme="1"/>
        <rFont val="Times New Roman"/>
        <family val="1"/>
      </rPr>
      <t xml:space="preserve">
2018</t>
    </r>
    <r>
      <rPr>
        <sz val="5"/>
        <color theme="1"/>
        <rFont val="宋体"/>
        <family val="3"/>
        <charset val="134"/>
      </rPr>
      <t>年</t>
    </r>
    <r>
      <rPr>
        <sz val="5"/>
        <color theme="1"/>
        <rFont val="Times New Roman"/>
        <family val="1"/>
      </rPr>
      <t>1</t>
    </r>
    <r>
      <rPr>
        <sz val="5"/>
        <color theme="1"/>
        <rFont val="宋体"/>
        <family val="3"/>
        <charset val="134"/>
      </rPr>
      <t>月，获浙江大学农业与生物技术学院农生剪影最美科研作品优秀奖</t>
    </r>
    <r>
      <rPr>
        <sz val="5"/>
        <color theme="1"/>
        <rFont val="Times New Roman"/>
        <family val="1"/>
      </rPr>
      <t xml:space="preserve">
2018</t>
    </r>
    <r>
      <rPr>
        <sz val="5"/>
        <color theme="1"/>
        <rFont val="宋体"/>
        <family val="3"/>
        <charset val="134"/>
      </rPr>
      <t>年</t>
    </r>
    <r>
      <rPr>
        <sz val="5"/>
        <color theme="1"/>
        <rFont val="Times New Roman"/>
        <family val="1"/>
      </rPr>
      <t>11</t>
    </r>
    <r>
      <rPr>
        <sz val="5"/>
        <color theme="1"/>
        <rFont val="宋体"/>
        <family val="3"/>
        <charset val="134"/>
      </rPr>
      <t>月国际杭州毅行大会</t>
    </r>
    <r>
      <rPr>
        <sz val="5"/>
        <color theme="1"/>
        <rFont val="Times New Roman"/>
        <family val="1"/>
      </rPr>
      <t>50Km</t>
    </r>
    <r>
      <rPr>
        <sz val="5"/>
        <color theme="1"/>
        <rFont val="宋体"/>
        <family val="3"/>
        <charset val="134"/>
      </rPr>
      <t>荣誉证书。</t>
    </r>
    <r>
      <rPr>
        <sz val="5"/>
        <color theme="1"/>
        <rFont val="Times New Roman"/>
        <family val="1"/>
      </rPr>
      <t xml:space="preserve">
</t>
    </r>
  </si>
  <si>
    <r>
      <t>2018</t>
    </r>
    <r>
      <rPr>
        <sz val="5"/>
        <color theme="1"/>
        <rFont val="宋体"/>
        <family val="3"/>
        <charset val="134"/>
      </rPr>
      <t>年</t>
    </r>
    <r>
      <rPr>
        <sz val="5"/>
        <color theme="1"/>
        <rFont val="Times New Roman"/>
        <family val="1"/>
      </rPr>
      <t>10</t>
    </r>
    <r>
      <rPr>
        <sz val="5"/>
        <color theme="1"/>
        <rFont val="宋体"/>
        <family val="3"/>
        <charset val="134"/>
      </rPr>
      <t>月参加校运动会并获得研究生男子跳远第四名，</t>
    </r>
    <r>
      <rPr>
        <sz val="5"/>
        <color theme="1"/>
        <rFont val="Times New Roman"/>
        <family val="1"/>
      </rPr>
      <t>2019</t>
    </r>
    <r>
      <rPr>
        <sz val="5"/>
        <color theme="1"/>
        <rFont val="宋体"/>
        <family val="3"/>
        <charset val="134"/>
      </rPr>
      <t>年</t>
    </r>
    <r>
      <rPr>
        <sz val="5"/>
        <color theme="1"/>
        <rFont val="Times New Roman"/>
        <family val="1"/>
      </rPr>
      <t>7</t>
    </r>
    <r>
      <rPr>
        <sz val="5"/>
        <color theme="1"/>
        <rFont val="宋体"/>
        <family val="3"/>
        <charset val="134"/>
      </rPr>
      <t>月参加农学院第八届优秀大学生夏令营志愿者，并获得杰出志愿者荣誉称号。</t>
    </r>
  </si>
  <si>
    <r>
      <t>Epub</t>
    </r>
    <r>
      <rPr>
        <sz val="11"/>
        <color theme="1"/>
        <rFont val="宋体"/>
        <family val="3"/>
        <charset val="134"/>
      </rPr>
      <t>无效</t>
    </r>
  </si>
  <si>
    <r>
      <t>农学院大合唱比赛、农学院元旦晚会、参加浙江大学农业与生物技术学院</t>
    </r>
    <r>
      <rPr>
        <sz val="5"/>
        <color theme="1"/>
        <rFont val="Times New Roman"/>
        <family val="1"/>
      </rPr>
      <t>“</t>
    </r>
    <r>
      <rPr>
        <sz val="5"/>
        <color theme="1"/>
        <rFont val="宋体"/>
        <family val="3"/>
        <charset val="134"/>
      </rPr>
      <t>两学一做</t>
    </r>
    <r>
      <rPr>
        <sz val="5"/>
        <color theme="1"/>
        <rFont val="Times New Roman"/>
        <family val="1"/>
      </rPr>
      <t>”</t>
    </r>
    <r>
      <rPr>
        <sz val="5"/>
        <color theme="1"/>
        <rFont val="宋体"/>
        <family val="3"/>
        <charset val="134"/>
      </rPr>
      <t>赴延安实践教育培训班、未来之星青少年学习班浙大分会场</t>
    </r>
  </si>
  <si>
    <r>
      <t>校研究生会体育部成员、农学院文体中心成员、作物所第五七支部宣传委员</t>
    </r>
    <r>
      <rPr>
        <sz val="5"/>
        <color theme="1"/>
        <rFont val="Times New Roman"/>
        <family val="1"/>
      </rPr>
      <t xml:space="preserve"> </t>
    </r>
  </si>
  <si>
    <r>
      <t>SCI1(1, IF=4.331),</t>
    </r>
    <r>
      <rPr>
        <sz val="11"/>
        <color theme="1"/>
        <rFont val="宋体"/>
        <family val="3"/>
        <charset val="134"/>
      </rPr>
      <t>核心</t>
    </r>
    <r>
      <rPr>
        <sz val="11"/>
        <color theme="1"/>
        <rFont val="Times New Roman"/>
        <family val="1"/>
      </rPr>
      <t>1(1)</t>
    </r>
  </si>
  <si>
    <r>
      <t>1</t>
    </r>
    <r>
      <rPr>
        <sz val="5"/>
        <color theme="1"/>
        <rFont val="宋体"/>
        <family val="3"/>
        <charset val="134"/>
      </rPr>
      <t>、</t>
    </r>
    <r>
      <rPr>
        <sz val="5"/>
        <color theme="1"/>
        <rFont val="Times New Roman"/>
        <family val="1"/>
      </rPr>
      <t>2018</t>
    </r>
    <r>
      <rPr>
        <sz val="5"/>
        <color theme="1"/>
        <rFont val="宋体"/>
        <family val="3"/>
        <charset val="134"/>
      </rPr>
      <t>年浙江大学国际校园马拉松；</t>
    </r>
    <r>
      <rPr>
        <sz val="5"/>
        <color theme="1"/>
        <rFont val="Times New Roman"/>
        <family val="1"/>
      </rPr>
      <t>2</t>
    </r>
    <r>
      <rPr>
        <sz val="5"/>
        <color theme="1"/>
        <rFont val="宋体"/>
        <family val="3"/>
        <charset val="134"/>
      </rPr>
      <t>、</t>
    </r>
    <r>
      <rPr>
        <sz val="5"/>
        <color theme="1"/>
        <rFont val="Times New Roman"/>
        <family val="1"/>
      </rPr>
      <t>2018</t>
    </r>
    <r>
      <rPr>
        <sz val="5"/>
        <color theme="1"/>
        <rFont val="宋体"/>
        <family val="3"/>
        <charset val="134"/>
      </rPr>
      <t>年桐庐国际马拉松志愿者；</t>
    </r>
    <r>
      <rPr>
        <sz val="5"/>
        <color theme="1"/>
        <rFont val="Times New Roman"/>
        <family val="1"/>
      </rPr>
      <t>3</t>
    </r>
    <r>
      <rPr>
        <sz val="5"/>
        <color theme="1"/>
        <rFont val="宋体"/>
        <family val="3"/>
        <charset val="134"/>
      </rPr>
      <t>、</t>
    </r>
    <r>
      <rPr>
        <sz val="5"/>
        <color theme="1"/>
        <rFont val="Times New Roman"/>
        <family val="1"/>
      </rPr>
      <t>2018</t>
    </r>
    <r>
      <rPr>
        <sz val="5"/>
        <color theme="1"/>
        <rFont val="宋体"/>
        <family val="3"/>
        <charset val="134"/>
      </rPr>
      <t>年杭州九嘉九生态农业有限公司黄精种植产业项目实践；</t>
    </r>
    <r>
      <rPr>
        <sz val="5"/>
        <color theme="1"/>
        <rFont val="Times New Roman"/>
        <family val="1"/>
      </rPr>
      <t>4</t>
    </r>
    <r>
      <rPr>
        <sz val="5"/>
        <color theme="1"/>
        <rFont val="宋体"/>
        <family val="3"/>
        <charset val="134"/>
      </rPr>
      <t>、江西井冈山革命教育基地、嘉兴南湖等红色革命教育基地实践</t>
    </r>
  </si>
  <si>
    <r>
      <t>浙江大学研究生院学生助理；运营支部微信公众号，参加创办支部特色活动</t>
    </r>
    <r>
      <rPr>
        <sz val="5"/>
        <color theme="1"/>
        <rFont val="Times New Roman"/>
        <family val="1"/>
      </rPr>
      <t>“</t>
    </r>
    <r>
      <rPr>
        <sz val="5"/>
        <color theme="1"/>
        <rFont val="宋体"/>
        <family val="3"/>
        <charset val="134"/>
      </rPr>
      <t>青晨读</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创青春</t>
    </r>
    <r>
      <rPr>
        <sz val="5"/>
        <color theme="1"/>
        <rFont val="Times New Roman"/>
        <family val="1"/>
      </rPr>
      <t>”</t>
    </r>
    <r>
      <rPr>
        <sz val="5"/>
        <color theme="1"/>
        <rFont val="宋体"/>
        <family val="3"/>
        <charset val="134"/>
      </rPr>
      <t>浙大双创杯全国大学生创业大赛志愿者；参加第</t>
    </r>
    <r>
      <rPr>
        <sz val="5"/>
        <color theme="1"/>
        <rFont val="Times New Roman"/>
        <family val="1"/>
      </rPr>
      <t>30</t>
    </r>
    <r>
      <rPr>
        <sz val="5"/>
        <color theme="1"/>
        <rFont val="宋体"/>
        <family val="3"/>
        <charset val="134"/>
      </rPr>
      <t>届拟南芥国际学术会议等</t>
    </r>
  </si>
  <si>
    <r>
      <t>核心</t>
    </r>
    <r>
      <rPr>
        <sz val="11"/>
        <color theme="1"/>
        <rFont val="Times New Roman"/>
        <family val="1"/>
      </rPr>
      <t>1(1)</t>
    </r>
  </si>
  <si>
    <r>
      <t>1.</t>
    </r>
    <r>
      <rPr>
        <sz val="5"/>
        <color theme="1"/>
        <rFont val="宋体"/>
        <family val="3"/>
        <charset val="134"/>
      </rPr>
      <t>校团委实践部副部长（挂职）</t>
    </r>
    <r>
      <rPr>
        <sz val="5"/>
        <color theme="1"/>
        <rFont val="Times New Roman"/>
        <family val="1"/>
      </rPr>
      <t xml:space="preserve">
2.</t>
    </r>
    <r>
      <rPr>
        <sz val="5"/>
        <color theme="1"/>
        <rFont val="宋体"/>
        <family val="3"/>
        <charset val="134"/>
      </rPr>
      <t>青知计划长兴实践团团长</t>
    </r>
  </si>
  <si>
    <r>
      <t>1.</t>
    </r>
    <r>
      <rPr>
        <sz val="5"/>
        <color theme="1"/>
        <rFont val="宋体"/>
        <family val="3"/>
        <charset val="134"/>
      </rPr>
      <t>创青春创业大赛获全国优秀志愿者</t>
    </r>
    <r>
      <rPr>
        <sz val="5"/>
        <color theme="1"/>
        <rFont val="Times New Roman"/>
        <family val="1"/>
      </rPr>
      <t xml:space="preserve">
2.</t>
    </r>
    <r>
      <rPr>
        <sz val="5"/>
        <color theme="1"/>
        <rFont val="宋体"/>
        <family val="3"/>
        <charset val="134"/>
      </rPr>
      <t>于子三宣讲团成员</t>
    </r>
    <r>
      <rPr>
        <sz val="5"/>
        <color theme="1"/>
        <rFont val="Times New Roman"/>
        <family val="1"/>
      </rPr>
      <t xml:space="preserve">
3.</t>
    </r>
    <r>
      <rPr>
        <sz val="5"/>
        <color theme="1"/>
        <rFont val="宋体"/>
        <family val="3"/>
        <charset val="134"/>
      </rPr>
      <t>团支部组织委员</t>
    </r>
  </si>
  <si>
    <r>
      <t>2019</t>
    </r>
    <r>
      <rPr>
        <sz val="5"/>
        <color theme="1"/>
        <rFont val="宋体"/>
        <family val="3"/>
        <charset val="134"/>
      </rPr>
      <t>年</t>
    </r>
    <r>
      <rPr>
        <sz val="5"/>
        <color theme="1"/>
        <rFont val="Times New Roman"/>
        <family val="1"/>
      </rPr>
      <t>8-9</t>
    </r>
    <r>
      <rPr>
        <sz val="5"/>
        <color theme="1"/>
        <rFont val="宋体"/>
        <family val="3"/>
        <charset val="134"/>
      </rPr>
      <t>月灵隐街道挂职，</t>
    </r>
    <r>
      <rPr>
        <sz val="5"/>
        <color theme="1"/>
        <rFont val="Times New Roman"/>
        <family val="1"/>
      </rPr>
      <t>2019</t>
    </r>
    <r>
      <rPr>
        <sz val="5"/>
        <color theme="1"/>
        <rFont val="宋体"/>
        <family val="3"/>
        <charset val="134"/>
      </rPr>
      <t>年参加作物拔河比赛亚军，浙江大学插花比赛优秀奖</t>
    </r>
  </si>
  <si>
    <r>
      <t>作物所第五七党支部组织委员</t>
    </r>
    <r>
      <rPr>
        <sz val="5"/>
        <color theme="1"/>
        <rFont val="Times New Roman"/>
        <family val="1"/>
      </rPr>
      <t xml:space="preserve">
</t>
    </r>
    <r>
      <rPr>
        <sz val="5"/>
        <color theme="1"/>
        <rFont val="宋体"/>
        <family val="3"/>
        <charset val="134"/>
      </rPr>
      <t>作物所第五团支部心理委员</t>
    </r>
    <r>
      <rPr>
        <sz val="5"/>
        <color theme="1"/>
        <rFont val="Times New Roman"/>
        <family val="1"/>
      </rPr>
      <t xml:space="preserve">
</t>
    </r>
  </si>
  <si>
    <r>
      <t>1</t>
    </r>
    <r>
      <rPr>
        <sz val="5"/>
        <color theme="1"/>
        <rFont val="宋体"/>
        <family val="3"/>
        <charset val="134"/>
      </rPr>
      <t>、研究生党支部书记</t>
    </r>
    <r>
      <rPr>
        <sz val="5"/>
        <color theme="1"/>
        <rFont val="Times New Roman"/>
        <family val="1"/>
      </rPr>
      <t>2</t>
    </r>
    <r>
      <rPr>
        <sz val="5"/>
        <color theme="1"/>
        <rFont val="宋体"/>
        <family val="3"/>
        <charset val="134"/>
      </rPr>
      <t>、青知计划宁波海曙挂职团成员</t>
    </r>
    <r>
      <rPr>
        <sz val="5"/>
        <color theme="1"/>
        <rFont val="Times New Roman"/>
        <family val="1"/>
      </rPr>
      <t>3</t>
    </r>
    <r>
      <rPr>
        <sz val="5"/>
        <color theme="1"/>
        <rFont val="宋体"/>
        <family val="3"/>
        <charset val="134"/>
      </rPr>
      <t>、求是学院兼职辅导员</t>
    </r>
    <r>
      <rPr>
        <sz val="5"/>
        <color theme="1"/>
        <rFont val="Times New Roman"/>
        <family val="1"/>
      </rPr>
      <t>4</t>
    </r>
    <r>
      <rPr>
        <sz val="5"/>
        <color theme="1"/>
        <rFont val="宋体"/>
        <family val="3"/>
        <charset val="134"/>
      </rPr>
      <t>、浙江大学人事处挂职主任助理</t>
    </r>
  </si>
  <si>
    <r>
      <t>整理宁波市抗美援朝老兵档案志愿者，</t>
    </r>
    <r>
      <rPr>
        <sz val="5"/>
        <color theme="1"/>
        <rFont val="Times New Roman"/>
        <family val="1"/>
      </rPr>
      <t xml:space="preserve"> </t>
    </r>
    <r>
      <rPr>
        <sz val="5"/>
        <color theme="1"/>
        <rFont val="宋体"/>
        <family val="3"/>
        <charset val="134"/>
      </rPr>
      <t>浙江省</t>
    </r>
    <r>
      <rPr>
        <sz val="5"/>
        <color theme="1"/>
        <rFont val="Times New Roman"/>
        <family val="1"/>
      </rPr>
      <t>“</t>
    </r>
    <r>
      <rPr>
        <sz val="5"/>
        <color theme="1"/>
        <rFont val="宋体"/>
        <family val="3"/>
        <charset val="134"/>
      </rPr>
      <t>新时代、共奋斗</t>
    </r>
    <r>
      <rPr>
        <sz val="5"/>
        <color theme="1"/>
        <rFont val="Times New Roman"/>
        <family val="1"/>
      </rPr>
      <t>”</t>
    </r>
    <r>
      <rPr>
        <sz val="5"/>
        <color theme="1"/>
        <rFont val="宋体"/>
        <family val="3"/>
        <charset val="134"/>
      </rPr>
      <t>特殊艺术百场巡演宁波专场志愿者。</t>
    </r>
    <r>
      <rPr>
        <sz val="5"/>
        <color theme="1"/>
        <rFont val="Times New Roman"/>
        <family val="1"/>
      </rPr>
      <t xml:space="preserve">
</t>
    </r>
  </si>
  <si>
    <r>
      <t>吴鑫</t>
    </r>
    <r>
      <rPr>
        <sz val="11"/>
        <color theme="1"/>
        <rFont val="Times New Roman"/>
        <family val="1"/>
      </rPr>
      <t xml:space="preserve"> </t>
    </r>
  </si>
  <si>
    <r>
      <t>担任班级心理委员、党支部心理委员、院研博会学术中心成员；</t>
    </r>
    <r>
      <rPr>
        <sz val="5"/>
        <color theme="1"/>
        <rFont val="Times New Roman"/>
        <family val="1"/>
      </rPr>
      <t xml:space="preserve">
</t>
    </r>
    <r>
      <rPr>
        <sz val="5"/>
        <color theme="1"/>
        <rFont val="宋体"/>
        <family val="3"/>
        <charset val="134"/>
      </rPr>
      <t>参演学院晚会话剧、配音节目；</t>
    </r>
    <r>
      <rPr>
        <sz val="5"/>
        <color theme="1"/>
        <rFont val="Times New Roman"/>
        <family val="1"/>
      </rPr>
      <t xml:space="preserve">
</t>
    </r>
    <r>
      <rPr>
        <sz val="5"/>
        <color theme="1"/>
        <rFont val="宋体"/>
        <family val="3"/>
        <charset val="134"/>
      </rPr>
      <t>主持两场院</t>
    </r>
    <r>
      <rPr>
        <sz val="5"/>
        <color theme="1"/>
        <rFont val="Times New Roman"/>
        <family val="1"/>
      </rPr>
      <t>“</t>
    </r>
    <r>
      <rPr>
        <sz val="5"/>
        <color theme="1"/>
        <rFont val="宋体"/>
        <family val="3"/>
        <charset val="134"/>
      </rPr>
      <t>拾趣</t>
    </r>
    <r>
      <rPr>
        <sz val="5"/>
        <color theme="1"/>
        <rFont val="Times New Roman"/>
        <family val="1"/>
      </rPr>
      <t>”</t>
    </r>
    <r>
      <rPr>
        <sz val="5"/>
        <color theme="1"/>
        <rFont val="宋体"/>
        <family val="3"/>
        <charset val="134"/>
      </rPr>
      <t>学术大比拼，主持两场新生训练营；</t>
    </r>
    <r>
      <rPr>
        <sz val="5"/>
        <color theme="1"/>
        <rFont val="Times New Roman"/>
        <family val="1"/>
      </rPr>
      <t xml:space="preserve">
</t>
    </r>
    <r>
      <rPr>
        <sz val="5"/>
        <color theme="1"/>
        <rFont val="宋体"/>
        <family val="3"/>
        <charset val="134"/>
      </rPr>
      <t>入选第五届中国</t>
    </r>
    <r>
      <rPr>
        <sz val="5"/>
        <color theme="1"/>
        <rFont val="Times New Roman"/>
        <family val="1"/>
      </rPr>
      <t>“</t>
    </r>
    <r>
      <rPr>
        <sz val="5"/>
        <color theme="1"/>
        <rFont val="宋体"/>
        <family val="3"/>
        <charset val="134"/>
      </rPr>
      <t>互联网</t>
    </r>
    <r>
      <rPr>
        <sz val="5"/>
        <color theme="1"/>
        <rFont val="Times New Roman"/>
        <family val="1"/>
      </rPr>
      <t>+”</t>
    </r>
    <r>
      <rPr>
        <sz val="5"/>
        <color theme="1"/>
        <rFont val="宋体"/>
        <family val="3"/>
        <charset val="134"/>
      </rPr>
      <t>大学生创新创业大赛总决赛骨干志愿者。</t>
    </r>
    <r>
      <rPr>
        <sz val="5"/>
        <color theme="1"/>
        <rFont val="Times New Roman"/>
        <family val="1"/>
      </rPr>
      <t xml:space="preserve">
</t>
    </r>
  </si>
  <si>
    <r>
      <t>举办农学院</t>
    </r>
    <r>
      <rPr>
        <sz val="5"/>
        <color theme="1"/>
        <rFont val="Times New Roman"/>
        <family val="1"/>
      </rPr>
      <t>“</t>
    </r>
    <r>
      <rPr>
        <sz val="5"/>
        <color theme="1"/>
        <rFont val="宋体"/>
        <family val="3"/>
        <charset val="134"/>
      </rPr>
      <t>生信大讲堂</t>
    </r>
    <r>
      <rPr>
        <sz val="5"/>
        <color theme="1"/>
        <rFont val="Times New Roman"/>
        <family val="1"/>
      </rPr>
      <t>”</t>
    </r>
    <r>
      <rPr>
        <sz val="5"/>
        <color theme="1"/>
        <rFont val="宋体"/>
        <family val="3"/>
        <charset val="134"/>
      </rPr>
      <t>生物信息学讲座；举办重走红军长征路党支部活动</t>
    </r>
  </si>
  <si>
    <r>
      <t>参加浙江大学农业与生物技术学院</t>
    </r>
    <r>
      <rPr>
        <sz val="5"/>
        <color theme="1"/>
        <rFont val="Times New Roman"/>
        <family val="1"/>
      </rPr>
      <t>“</t>
    </r>
    <r>
      <rPr>
        <sz val="5"/>
        <color theme="1"/>
        <rFont val="宋体"/>
        <family val="3"/>
        <charset val="134"/>
      </rPr>
      <t>两学一做</t>
    </r>
    <r>
      <rPr>
        <sz val="5"/>
        <color theme="1"/>
        <rFont val="Times New Roman"/>
        <family val="1"/>
      </rPr>
      <t>”</t>
    </r>
    <r>
      <rPr>
        <sz val="5"/>
        <color theme="1"/>
        <rFont val="宋体"/>
        <family val="3"/>
        <charset val="134"/>
      </rPr>
      <t>赴延安实践教育培训班浙江大学、浙江大学农业与生物技术学院</t>
    </r>
    <r>
      <rPr>
        <sz val="5"/>
        <color theme="1"/>
        <rFont val="Times New Roman"/>
        <family val="1"/>
      </rPr>
      <t>2019</t>
    </r>
    <r>
      <rPr>
        <sz val="5"/>
        <color theme="1"/>
        <rFont val="宋体"/>
        <family val="3"/>
        <charset val="134"/>
      </rPr>
      <t>年优秀学生骨干暑期创新及领导力提升培训班成员、第五届</t>
    </r>
    <r>
      <rPr>
        <sz val="5"/>
        <color theme="1"/>
        <rFont val="Times New Roman"/>
        <family val="1"/>
      </rPr>
      <t>“</t>
    </r>
    <r>
      <rPr>
        <sz val="5"/>
        <color theme="1"/>
        <rFont val="宋体"/>
        <family val="3"/>
        <charset val="134"/>
      </rPr>
      <t>互联网</t>
    </r>
    <r>
      <rPr>
        <sz val="5"/>
        <color theme="1"/>
        <rFont val="Times New Roman"/>
        <family val="1"/>
      </rPr>
      <t>+”</t>
    </r>
    <r>
      <rPr>
        <sz val="5"/>
        <color theme="1"/>
        <rFont val="宋体"/>
        <family val="3"/>
        <charset val="134"/>
      </rPr>
      <t>大赛志愿者</t>
    </r>
  </si>
  <si>
    <r>
      <t>本学年我是农学院研博会学术与发展中心成员之一，参与</t>
    </r>
    <r>
      <rPr>
        <sz val="5"/>
        <color theme="1"/>
        <rFont val="Times New Roman"/>
        <family val="1"/>
      </rPr>
      <t>2018</t>
    </r>
    <r>
      <rPr>
        <sz val="5"/>
        <color theme="1"/>
        <rFont val="宋体"/>
        <family val="3"/>
        <charset val="134"/>
      </rPr>
      <t>级新生合唱比赛互动</t>
    </r>
    <r>
      <rPr>
        <sz val="5"/>
        <color theme="1"/>
        <rFont val="Times New Roman"/>
        <family val="1"/>
      </rPr>
      <t>PPT</t>
    </r>
    <r>
      <rPr>
        <sz val="5"/>
        <color theme="1"/>
        <rFont val="宋体"/>
        <family val="3"/>
        <charset val="134"/>
      </rPr>
      <t>制作以及场地布置，</t>
    </r>
    <r>
      <rPr>
        <sz val="5"/>
        <color theme="1"/>
        <rFont val="Times New Roman"/>
        <family val="1"/>
      </rPr>
      <t xml:space="preserve"> PPT</t>
    </r>
    <r>
      <rPr>
        <sz val="5"/>
        <color theme="1"/>
        <rFont val="宋体"/>
        <family val="3"/>
        <charset val="134"/>
      </rPr>
      <t>播放；学术运动会</t>
    </r>
    <r>
      <rPr>
        <sz val="5"/>
        <color theme="1"/>
        <rFont val="Times New Roman"/>
        <family val="1"/>
      </rPr>
      <t>PPT</t>
    </r>
    <r>
      <rPr>
        <sz val="5"/>
        <color theme="1"/>
        <rFont val="宋体"/>
        <family val="3"/>
        <charset val="134"/>
      </rPr>
      <t>制作，辅佐主持，布置场地；学术节互动</t>
    </r>
    <r>
      <rPr>
        <sz val="5"/>
        <color theme="1"/>
        <rFont val="Times New Roman"/>
        <family val="1"/>
      </rPr>
      <t>PPT</t>
    </r>
    <r>
      <rPr>
        <sz val="5"/>
        <color theme="1"/>
        <rFont val="宋体"/>
        <family val="3"/>
        <charset val="134"/>
      </rPr>
      <t>制作及场地布置，</t>
    </r>
    <r>
      <rPr>
        <sz val="5"/>
        <color theme="1"/>
        <rFont val="Times New Roman"/>
        <family val="1"/>
      </rPr>
      <t>PPT</t>
    </r>
    <r>
      <rPr>
        <sz val="5"/>
        <color theme="1"/>
        <rFont val="宋体"/>
        <family val="3"/>
        <charset val="134"/>
      </rPr>
      <t>、伴奏放映；</t>
    </r>
    <r>
      <rPr>
        <sz val="5"/>
        <color theme="1"/>
        <rFont val="Times New Roman"/>
        <family val="1"/>
      </rPr>
      <t xml:space="preserve"> 2019</t>
    </r>
    <r>
      <rPr>
        <sz val="5"/>
        <color theme="1"/>
        <rFont val="宋体"/>
        <family val="3"/>
        <charset val="134"/>
      </rPr>
      <t>级迎新晚会场地布置，现场</t>
    </r>
    <r>
      <rPr>
        <sz val="5"/>
        <color theme="1"/>
        <rFont val="Times New Roman"/>
        <family val="1"/>
      </rPr>
      <t>PPT</t>
    </r>
    <r>
      <rPr>
        <sz val="5"/>
        <color theme="1"/>
        <rFont val="宋体"/>
        <family val="3"/>
        <charset val="134"/>
      </rPr>
      <t>、伴奏放映等。</t>
    </r>
  </si>
  <si>
    <r>
      <t>2018</t>
    </r>
    <r>
      <rPr>
        <sz val="5"/>
        <color theme="1"/>
        <rFont val="宋体"/>
        <family val="3"/>
        <charset val="134"/>
      </rPr>
      <t>年学生节方阵表演，并且担任领舞；新生合唱比赛中编排手势表演；在课题组迎新晚会中编排开场舞蹈。</t>
    </r>
  </si>
  <si>
    <r>
      <t>第一届全国光生物学大会；第九届亚洲</t>
    </r>
    <r>
      <rPr>
        <sz val="5"/>
        <color theme="1"/>
        <rFont val="Times New Roman"/>
        <family val="1"/>
      </rPr>
      <t>-</t>
    </r>
    <r>
      <rPr>
        <sz val="5"/>
        <color theme="1"/>
        <rFont val="宋体"/>
        <family val="3"/>
        <charset val="134"/>
      </rPr>
      <t>大洋洲光生物大会；为地球朗读公益活动；求是堂主题沙龙主持人；申报</t>
    </r>
    <r>
      <rPr>
        <sz val="5"/>
        <color theme="1"/>
        <rFont val="Times New Roman"/>
        <family val="1"/>
      </rPr>
      <t>2018</t>
    </r>
    <r>
      <rPr>
        <sz val="5"/>
        <color theme="1"/>
        <rFont val="宋体"/>
        <family val="3"/>
        <charset val="134"/>
      </rPr>
      <t>年省农研中心立项调研课题，撰写调研报告；浙江大学紫领人才培养计划优秀学员</t>
    </r>
    <r>
      <rPr>
        <sz val="5"/>
        <color theme="1"/>
        <rFont val="Times New Roman"/>
        <family val="1"/>
      </rPr>
      <t>(10/65)</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</si>
  <si>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1,IF=10.09)</t>
    </r>
    <phoneticPr fontId="7" type="noConversion"/>
  </si>
  <si>
    <r>
      <t>积极参加学生工作，担任浙江大学第十七届博士生会副主席。全面主持博士生报告团事务，共带领</t>
    </r>
    <r>
      <rPr>
        <sz val="5"/>
        <color theme="1"/>
        <rFont val="Times New Roman"/>
        <family val="1"/>
      </rPr>
      <t>50+</t>
    </r>
    <r>
      <rPr>
        <sz val="5"/>
        <color theme="1"/>
        <rFont val="宋体"/>
        <family val="3"/>
        <charset val="134"/>
      </rPr>
      <t>名研究生前往浙江省舟山市、安吉市、杭州市、宁波市、丽水市、湖州市，山东省德州市，陕西省西安市、延安市，广西省南宁市、玉林市、梧州市等地开展走进中小学、走进社区、走进政府、走进企业等社会服务活动，共计开展</t>
    </r>
    <r>
      <rPr>
        <sz val="5"/>
        <color theme="1"/>
        <rFont val="Times New Roman"/>
        <family val="1"/>
      </rPr>
      <t>50+</t>
    </r>
    <r>
      <rPr>
        <sz val="5"/>
        <color theme="1"/>
        <rFont val="宋体"/>
        <family val="3"/>
        <charset val="134"/>
      </rPr>
      <t>场科技报告，累计受众</t>
    </r>
    <r>
      <rPr>
        <sz val="5"/>
        <color theme="1"/>
        <rFont val="Times New Roman"/>
        <family val="1"/>
      </rPr>
      <t>5000+</t>
    </r>
    <r>
      <rPr>
        <sz val="5"/>
        <color theme="1"/>
        <rFont val="宋体"/>
        <family val="3"/>
        <charset val="134"/>
      </rPr>
      <t>人，新闻报道</t>
    </r>
    <r>
      <rPr>
        <sz val="5"/>
        <color theme="1"/>
        <rFont val="Times New Roman"/>
        <family val="1"/>
      </rPr>
      <t>60+</t>
    </r>
    <r>
      <rPr>
        <sz val="5"/>
        <color theme="1"/>
        <rFont val="宋体"/>
        <family val="3"/>
        <charset val="134"/>
      </rPr>
      <t>篇，累计阅读量达</t>
    </r>
    <r>
      <rPr>
        <sz val="5"/>
        <color theme="1"/>
        <rFont val="Times New Roman"/>
        <family val="1"/>
      </rPr>
      <t>10w+</t>
    </r>
    <r>
      <rPr>
        <sz val="5"/>
        <color theme="1"/>
        <rFont val="宋体"/>
        <family val="3"/>
        <charset val="134"/>
      </rPr>
      <t>人次。构建了涵盖</t>
    </r>
    <r>
      <rPr>
        <sz val="5"/>
        <color theme="1"/>
        <rFont val="Times New Roman"/>
        <family val="1"/>
      </rPr>
      <t>11</t>
    </r>
    <r>
      <rPr>
        <sz val="5"/>
        <color theme="1"/>
        <rFont val="宋体"/>
        <family val="3"/>
        <charset val="134"/>
      </rPr>
      <t>个学科大类、包含</t>
    </r>
    <r>
      <rPr>
        <sz val="5"/>
        <color theme="1"/>
        <rFont val="Times New Roman"/>
        <family val="1"/>
      </rPr>
      <t>50+</t>
    </r>
    <r>
      <rPr>
        <sz val="5"/>
        <color theme="1"/>
        <rFont val="宋体"/>
        <family val="3"/>
        <charset val="134"/>
      </rPr>
      <t>人的博士生报告团讲师库。开展博士生报告团线上宣传，共计采访</t>
    </r>
    <r>
      <rPr>
        <sz val="5"/>
        <color theme="1"/>
        <rFont val="Times New Roman"/>
        <family val="1"/>
      </rPr>
      <t>4</t>
    </r>
    <r>
      <rPr>
        <sz val="5"/>
        <color theme="1"/>
        <rFont val="宋体"/>
        <family val="3"/>
        <charset val="134"/>
      </rPr>
      <t>位报告团优秀人物，推文累计阅读量达</t>
    </r>
    <r>
      <rPr>
        <sz val="5"/>
        <color theme="1"/>
        <rFont val="Times New Roman"/>
        <family val="1"/>
      </rPr>
      <t>4000+</t>
    </r>
    <r>
      <rPr>
        <sz val="5"/>
        <color theme="1"/>
        <rFont val="宋体"/>
        <family val="3"/>
        <charset val="134"/>
      </rPr>
      <t>人次，取得了良好的宣传效果。多次被浙江日报、新华社记者采访和采编。</t>
    </r>
    <r>
      <rPr>
        <sz val="5"/>
        <color theme="1"/>
        <rFont val="Times New Roman"/>
        <family val="1"/>
      </rPr>
      <t xml:space="preserve">
</t>
    </r>
    <r>
      <rPr>
        <sz val="5"/>
        <color theme="1"/>
        <rFont val="宋体"/>
        <family val="3"/>
        <charset val="134"/>
      </rPr>
      <t>积极参加社会实践，助力浙江大学</t>
    </r>
    <r>
      <rPr>
        <sz val="5"/>
        <color theme="1"/>
        <rFont val="Times New Roman"/>
        <family val="1"/>
      </rPr>
      <t>“</t>
    </r>
    <r>
      <rPr>
        <sz val="5"/>
        <color theme="1"/>
        <rFont val="宋体"/>
        <family val="3"/>
        <charset val="134"/>
      </rPr>
      <t>两边两路</t>
    </r>
    <r>
      <rPr>
        <sz val="5"/>
        <color theme="1"/>
        <rFont val="Times New Roman"/>
        <family val="1"/>
      </rPr>
      <t>”</t>
    </r>
    <r>
      <rPr>
        <sz val="5"/>
        <color theme="1"/>
        <rFont val="宋体"/>
        <family val="3"/>
        <charset val="134"/>
      </rPr>
      <t>社会服务战略。浙江大学博士生报告团暑期社会实践总负责。组织两支队伍，分别前往以</t>
    </r>
    <r>
      <rPr>
        <sz val="5"/>
        <color theme="1"/>
        <rFont val="Times New Roman"/>
        <family val="1"/>
      </rPr>
      <t>“</t>
    </r>
    <r>
      <rPr>
        <sz val="5"/>
        <color theme="1"/>
        <rFont val="宋体"/>
        <family val="3"/>
        <charset val="134"/>
      </rPr>
      <t>一带一路</t>
    </r>
    <r>
      <rPr>
        <sz val="5"/>
        <color theme="1"/>
        <rFont val="Times New Roman"/>
        <family val="1"/>
      </rPr>
      <t>”</t>
    </r>
    <r>
      <rPr>
        <sz val="5"/>
        <color theme="1"/>
        <rFont val="宋体"/>
        <family val="3"/>
        <charset val="134"/>
      </rPr>
      <t>和</t>
    </r>
    <r>
      <rPr>
        <sz val="5"/>
        <color theme="1"/>
        <rFont val="Times New Roman"/>
        <family val="1"/>
      </rPr>
      <t>“</t>
    </r>
    <r>
      <rPr>
        <sz val="5"/>
        <color theme="1"/>
        <rFont val="宋体"/>
        <family val="3"/>
        <charset val="134"/>
      </rPr>
      <t>西迁之路</t>
    </r>
    <r>
      <rPr>
        <sz val="5"/>
        <color theme="1"/>
        <rFont val="Times New Roman"/>
        <family val="1"/>
      </rPr>
      <t>”</t>
    </r>
    <r>
      <rPr>
        <sz val="5"/>
        <color theme="1"/>
        <rFont val="宋体"/>
        <family val="3"/>
        <charset val="134"/>
      </rPr>
      <t>为背景的陕西和广西开展暑期社会实践，总人数</t>
    </r>
    <r>
      <rPr>
        <sz val="5"/>
        <color theme="1"/>
        <rFont val="Times New Roman"/>
        <family val="1"/>
      </rPr>
      <t>25</t>
    </r>
    <r>
      <rPr>
        <sz val="5"/>
        <color theme="1"/>
        <rFont val="宋体"/>
        <family val="3"/>
        <charset val="134"/>
      </rPr>
      <t>人，活动情况在光明日报、钱江晚报、杭州日报等国家级和省级媒体上报道。</t>
    </r>
    <r>
      <rPr>
        <sz val="5"/>
        <color theme="1"/>
        <rFont val="Times New Roman"/>
        <family val="1"/>
      </rPr>
      <t xml:space="preserve">
</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</si>
  <si>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2,IF=7.024)</t>
    </r>
  </si>
  <si>
    <r>
      <t>参与番茄</t>
    </r>
    <r>
      <rPr>
        <sz val="5"/>
        <color theme="1"/>
        <rFont val="Times New Roman"/>
        <family val="1"/>
      </rPr>
      <t>HsfA1a</t>
    </r>
    <r>
      <rPr>
        <sz val="5"/>
        <color theme="1"/>
        <rFont val="宋体"/>
        <family val="3"/>
        <charset val="134"/>
      </rPr>
      <t>调控的褪黑素信号途径在花粉耐热性中的功能和调控机制项目；参与番茄</t>
    </r>
    <r>
      <rPr>
        <sz val="5"/>
        <color theme="1"/>
        <rFont val="Times New Roman"/>
        <family val="1"/>
      </rPr>
      <t>HSFs</t>
    </r>
    <r>
      <rPr>
        <sz val="5"/>
        <color theme="1"/>
        <rFont val="宋体"/>
        <family val="3"/>
        <charset val="134"/>
      </rPr>
      <t>调控自噬提高番茄花粉耐热性的分子机制项目；参加浙江大学博士生报告团赴山东实践活动</t>
    </r>
  </si>
  <si>
    <r>
      <t>获</t>
    </r>
    <r>
      <rPr>
        <sz val="5"/>
        <color theme="1"/>
        <rFont val="Times New Roman"/>
        <family val="1"/>
      </rPr>
      <t>“2018</t>
    </r>
    <r>
      <rPr>
        <sz val="5"/>
        <color theme="1"/>
        <rFont val="宋体"/>
        <family val="3"/>
        <charset val="134"/>
      </rPr>
      <t>年农学院优秀学生赴日本千叶大学短期交流项目</t>
    </r>
    <r>
      <rPr>
        <sz val="5"/>
        <color theme="1"/>
        <rFont val="Times New Roman"/>
        <family val="1"/>
      </rPr>
      <t>”</t>
    </r>
    <r>
      <rPr>
        <sz val="5"/>
        <color theme="1"/>
        <rFont val="宋体"/>
        <family val="3"/>
        <charset val="134"/>
      </rPr>
      <t>对外交流奖学金；参加浙江大学</t>
    </r>
    <r>
      <rPr>
        <sz val="5"/>
        <color theme="1"/>
        <rFont val="Times New Roman"/>
        <family val="1"/>
      </rPr>
      <t>2018</t>
    </r>
    <r>
      <rPr>
        <sz val="5"/>
        <color theme="1"/>
        <rFont val="宋体"/>
        <family val="3"/>
        <charset val="134"/>
      </rPr>
      <t>年农学院优秀学生赴日本千叶大学短期交流项目，并作为负责人编写《</t>
    </r>
    <r>
      <rPr>
        <sz val="5"/>
        <color theme="1"/>
        <rFont val="Times New Roman"/>
        <family val="1"/>
      </rPr>
      <t>2018</t>
    </r>
    <r>
      <rPr>
        <sz val="5"/>
        <color theme="1"/>
        <rFont val="宋体"/>
        <family val="3"/>
        <charset val="134"/>
      </rPr>
      <t>浙江大学农业与生物技术学院优秀学生赴日本千叶大学短期交流项目宣传册》；参加求是跑马会</t>
    </r>
    <r>
      <rPr>
        <sz val="5"/>
        <color theme="1"/>
        <rFont val="Times New Roman"/>
        <family val="1"/>
      </rPr>
      <t>2018</t>
    </r>
    <r>
      <rPr>
        <sz val="5"/>
        <color theme="1"/>
        <rFont val="宋体"/>
        <family val="3"/>
        <charset val="134"/>
      </rPr>
      <t>秋季浙大五校区联跑马拉松；</t>
    </r>
    <r>
      <rPr>
        <sz val="5"/>
        <color theme="1"/>
        <rFont val="Times New Roman"/>
        <family val="1"/>
      </rPr>
      <t>2018</t>
    </r>
    <r>
      <rPr>
        <sz val="5"/>
        <color theme="1"/>
        <rFont val="宋体"/>
        <family val="3"/>
        <charset val="134"/>
      </rPr>
      <t>浙江大学第三届校园国际马拉松暨耐克高校精英公路选拔赛；</t>
    </r>
    <r>
      <rPr>
        <sz val="5"/>
        <color theme="1"/>
        <rFont val="Times New Roman"/>
        <family val="1"/>
      </rPr>
      <t>2018</t>
    </r>
    <r>
      <rPr>
        <sz val="5"/>
        <color theme="1"/>
        <rFont val="宋体"/>
        <family val="3"/>
        <charset val="134"/>
      </rPr>
      <t>杭州国际女子马拉松</t>
    </r>
  </si>
  <si>
    <r>
      <t>授权专利</t>
    </r>
    <r>
      <rPr>
        <sz val="11"/>
        <color theme="1"/>
        <rFont val="Times New Roman"/>
        <family val="1"/>
      </rPr>
      <t>1</t>
    </r>
    <r>
      <rPr>
        <sz val="11"/>
        <color theme="1"/>
        <rFont val="宋体"/>
        <family val="3"/>
        <charset val="134"/>
      </rPr>
      <t>项</t>
    </r>
    <r>
      <rPr>
        <sz val="11"/>
        <color theme="1"/>
        <rFont val="Times New Roman"/>
        <family val="1"/>
      </rPr>
      <t>(</t>
    </r>
    <r>
      <rPr>
        <sz val="11"/>
        <color theme="1"/>
        <rFont val="宋体"/>
        <family val="3"/>
        <charset val="134"/>
      </rPr>
      <t>排名第二</t>
    </r>
    <r>
      <rPr>
        <sz val="11"/>
        <color theme="1"/>
        <rFont val="Times New Roman"/>
        <family val="1"/>
      </rPr>
      <t>,</t>
    </r>
    <r>
      <rPr>
        <sz val="11"/>
        <color theme="1"/>
        <rFont val="宋体"/>
        <family val="3"/>
        <charset val="134"/>
      </rPr>
      <t>导师第一</t>
    </r>
    <r>
      <rPr>
        <sz val="11"/>
        <color theme="1"/>
        <rFont val="Times New Roman"/>
        <family val="1"/>
      </rPr>
      <t>)</t>
    </r>
  </si>
  <si>
    <r>
      <t>暑期参加校级社会实践，赶赴四川成都龙泉驿区参与龙泉山城市森林公园起步区实施</t>
    </r>
    <r>
      <rPr>
        <sz val="5"/>
        <color theme="1"/>
        <rFont val="Times New Roman"/>
        <family val="1"/>
      </rPr>
      <t>“</t>
    </r>
    <r>
      <rPr>
        <sz val="5"/>
        <color theme="1"/>
        <rFont val="宋体"/>
        <family val="3"/>
        <charset val="134"/>
      </rPr>
      <t>乡村振兴</t>
    </r>
    <r>
      <rPr>
        <sz val="5"/>
        <color theme="1"/>
        <rFont val="Times New Roman"/>
        <family val="1"/>
      </rPr>
      <t>”</t>
    </r>
    <r>
      <rPr>
        <sz val="5"/>
        <color theme="1"/>
        <rFont val="宋体"/>
        <family val="3"/>
        <charset val="134"/>
      </rPr>
      <t>战略的基层探索，与王同学合作完成一份长达万字的发展建设报告。且该报告获得优秀论文称号。</t>
    </r>
  </si>
  <si>
    <r>
      <t>2019</t>
    </r>
    <r>
      <rPr>
        <sz val="5"/>
        <color theme="1"/>
        <rFont val="宋体"/>
        <family val="3"/>
        <charset val="134"/>
      </rPr>
      <t>年</t>
    </r>
    <r>
      <rPr>
        <sz val="5"/>
        <color theme="1"/>
        <rFont val="Times New Roman"/>
        <family val="1"/>
      </rPr>
      <t>7</t>
    </r>
    <r>
      <rPr>
        <sz val="5"/>
        <color theme="1"/>
        <rFont val="宋体"/>
        <family val="3"/>
        <charset val="134"/>
      </rPr>
      <t>月</t>
    </r>
    <r>
      <rPr>
        <sz val="5"/>
        <color theme="1"/>
        <rFont val="Times New Roman"/>
        <family val="1"/>
      </rPr>
      <t>-8</t>
    </r>
    <r>
      <rPr>
        <sz val="5"/>
        <color theme="1"/>
        <rFont val="宋体"/>
        <family val="3"/>
        <charset val="134"/>
      </rPr>
      <t>月，赴浙江省农科院进行为期一个月的社会实践</t>
    </r>
  </si>
  <si>
    <r>
      <t>浙江大学</t>
    </r>
    <r>
      <rPr>
        <sz val="5"/>
        <color theme="1"/>
        <rFont val="Times New Roman"/>
        <family val="1"/>
      </rPr>
      <t>2019</t>
    </r>
    <r>
      <rPr>
        <sz val="5"/>
        <color theme="1"/>
        <rFont val="宋体"/>
        <family val="3"/>
        <charset val="134"/>
      </rPr>
      <t>年</t>
    </r>
    <r>
      <rPr>
        <sz val="5"/>
        <color theme="1"/>
        <rFont val="Times New Roman"/>
        <family val="1"/>
      </rPr>
      <t xml:space="preserve"> “</t>
    </r>
    <r>
      <rPr>
        <sz val="5"/>
        <color theme="1"/>
        <rFont val="宋体"/>
        <family val="3"/>
        <charset val="134"/>
      </rPr>
      <t>学园杯</t>
    </r>
    <r>
      <rPr>
        <sz val="5"/>
        <color theme="1"/>
        <rFont val="Times New Roman"/>
        <family val="1"/>
      </rPr>
      <t>”</t>
    </r>
    <r>
      <rPr>
        <sz val="5"/>
        <color theme="1"/>
        <rFont val="宋体"/>
        <family val="3"/>
        <charset val="134"/>
      </rPr>
      <t>排球比赛第二名；</t>
    </r>
    <r>
      <rPr>
        <sz val="5"/>
        <color theme="1"/>
        <rFont val="Times New Roman"/>
        <family val="1"/>
      </rPr>
      <t>2018</t>
    </r>
    <r>
      <rPr>
        <sz val="5"/>
        <color theme="1"/>
        <rFont val="宋体"/>
        <family val="3"/>
        <charset val="134"/>
      </rPr>
      <t>年浙江大学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排球赛，第八名；国家重点研发项目启动会、</t>
    </r>
    <r>
      <rPr>
        <sz val="5"/>
        <color theme="1"/>
        <rFont val="Times New Roman"/>
        <family val="1"/>
      </rPr>
      <t>2019</t>
    </r>
    <r>
      <rPr>
        <sz val="5"/>
        <color theme="1"/>
        <rFont val="宋体"/>
        <family val="3"/>
        <charset val="134"/>
      </rPr>
      <t>年研究生新生开学典礼志愿者</t>
    </r>
  </si>
  <si>
    <r>
      <t>组织并参加农学院学生党支部书记</t>
    </r>
    <r>
      <rPr>
        <sz val="5"/>
        <color theme="1"/>
        <rFont val="Times New Roman"/>
        <family val="1"/>
      </rPr>
      <t>“</t>
    </r>
    <r>
      <rPr>
        <sz val="5"/>
        <color theme="1"/>
        <rFont val="宋体"/>
        <family val="3"/>
        <charset val="134"/>
      </rPr>
      <t>传承革命精神，寻访红色南京</t>
    </r>
    <r>
      <rPr>
        <sz val="5"/>
        <color theme="1"/>
        <rFont val="Times New Roman"/>
        <family val="1"/>
      </rPr>
      <t>”</t>
    </r>
    <r>
      <rPr>
        <sz val="5"/>
        <color theme="1"/>
        <rFont val="宋体"/>
        <family val="3"/>
        <charset val="134"/>
      </rPr>
      <t>活动；参加浙江大学党支部书记经典著作研读班并顺利结业</t>
    </r>
  </si>
  <si>
    <r>
      <t>参加全国光生物学大会；参加亚洲大洋洲光生物学大会；《园艺作物生长发育对设施环境的响应机制与调控》项目启动会志愿者</t>
    </r>
    <r>
      <rPr>
        <sz val="5"/>
        <color theme="1"/>
        <rFont val="Times New Roman"/>
        <family val="1"/>
      </rPr>
      <t xml:space="preserve">
</t>
    </r>
  </si>
  <si>
    <r>
      <t>2018</t>
    </r>
    <r>
      <rPr>
        <sz val="5"/>
        <color theme="1"/>
        <rFont val="宋体"/>
        <family val="3"/>
        <charset val="134"/>
      </rPr>
      <t>年全国光生物学大会；</t>
    </r>
    <r>
      <rPr>
        <sz val="5"/>
        <color theme="1"/>
        <rFont val="Times New Roman"/>
        <family val="1"/>
      </rPr>
      <t>2018</t>
    </r>
    <r>
      <rPr>
        <sz val="5"/>
        <color theme="1"/>
        <rFont val="宋体"/>
        <family val="3"/>
        <charset val="134"/>
      </rPr>
      <t>年</t>
    </r>
    <r>
      <rPr>
        <sz val="5"/>
        <color theme="1"/>
        <rFont val="Times New Roman"/>
        <family val="1"/>
      </rPr>
      <t>FINA</t>
    </r>
    <r>
      <rPr>
        <sz val="5"/>
        <color theme="1"/>
        <rFont val="宋体"/>
        <family val="3"/>
        <charset val="134"/>
      </rPr>
      <t>国际泳联世界短池游泳锦标赛志愿；</t>
    </r>
    <r>
      <rPr>
        <sz val="5"/>
        <color theme="1"/>
        <rFont val="Times New Roman"/>
        <family val="1"/>
      </rPr>
      <t>2019</t>
    </r>
    <r>
      <rPr>
        <sz val="5"/>
        <color theme="1"/>
        <rFont val="宋体"/>
        <family val="3"/>
        <charset val="134"/>
      </rPr>
      <t>年省大运会游泳比赛</t>
    </r>
    <r>
      <rPr>
        <sz val="5"/>
        <color theme="1"/>
        <rFont val="Times New Roman"/>
        <family val="1"/>
      </rPr>
      <t>50</t>
    </r>
    <r>
      <rPr>
        <sz val="5"/>
        <color theme="1"/>
        <rFont val="宋体"/>
        <family val="3"/>
        <charset val="134"/>
      </rPr>
      <t>米自由泳第二名、</t>
    </r>
    <r>
      <rPr>
        <sz val="5"/>
        <color theme="1"/>
        <rFont val="Times New Roman"/>
        <family val="1"/>
      </rPr>
      <t>4*100</t>
    </r>
    <r>
      <rPr>
        <sz val="5"/>
        <color theme="1"/>
        <rFont val="宋体"/>
        <family val="3"/>
        <charset val="134"/>
      </rPr>
      <t>米自由泳接力第一名</t>
    </r>
    <r>
      <rPr>
        <sz val="5"/>
        <color theme="1"/>
        <rFont val="Times New Roman"/>
        <family val="1"/>
      </rPr>
      <t xml:space="preserve">
2019</t>
    </r>
    <r>
      <rPr>
        <sz val="5"/>
        <color theme="1"/>
        <rFont val="宋体"/>
        <family val="3"/>
        <charset val="134"/>
      </rPr>
      <t>年中国大学生阳光体育游泳比赛女子</t>
    </r>
    <r>
      <rPr>
        <sz val="5"/>
        <color theme="1"/>
        <rFont val="Times New Roman"/>
        <family val="1"/>
      </rPr>
      <t>50</t>
    </r>
    <r>
      <rPr>
        <sz val="5"/>
        <color theme="1"/>
        <rFont val="宋体"/>
        <family val="3"/>
        <charset val="134"/>
      </rPr>
      <t>米仰泳第二名、</t>
    </r>
    <r>
      <rPr>
        <sz val="5"/>
        <color theme="1"/>
        <rFont val="Times New Roman"/>
        <family val="1"/>
      </rPr>
      <t>4*100</t>
    </r>
    <r>
      <rPr>
        <sz val="5"/>
        <color theme="1"/>
        <rFont val="宋体"/>
        <family val="3"/>
        <charset val="134"/>
      </rPr>
      <t>米混合泳接力第一名</t>
    </r>
  </si>
  <si>
    <r>
      <t>2019</t>
    </r>
    <r>
      <rPr>
        <sz val="5"/>
        <color theme="1"/>
        <rFont val="宋体"/>
        <family val="3"/>
        <charset val="134"/>
      </rPr>
      <t>年</t>
    </r>
    <r>
      <rPr>
        <sz val="5"/>
        <color theme="1"/>
        <rFont val="Times New Roman"/>
        <family val="1"/>
      </rPr>
      <t>7-8</t>
    </r>
    <r>
      <rPr>
        <sz val="5"/>
        <color theme="1"/>
        <rFont val="宋体"/>
        <family val="3"/>
        <charset val="134"/>
      </rPr>
      <t>月，赴安徽黄山进行为期</t>
    </r>
    <r>
      <rPr>
        <sz val="5"/>
        <color theme="1"/>
        <rFont val="Times New Roman"/>
        <family val="1"/>
      </rPr>
      <t>6</t>
    </r>
    <r>
      <rPr>
        <sz val="5"/>
        <color theme="1"/>
        <rFont val="宋体"/>
        <family val="3"/>
        <charset val="134"/>
      </rPr>
      <t>周的研究生暑期社会实践</t>
    </r>
  </si>
  <si>
    <r>
      <t>党支部心理委员</t>
    </r>
    <r>
      <rPr>
        <sz val="5"/>
        <color theme="1"/>
        <rFont val="Times New Roman"/>
        <family val="1"/>
      </rPr>
      <t xml:space="preserve"> </t>
    </r>
  </si>
  <si>
    <r>
      <t>2018</t>
    </r>
    <r>
      <rPr>
        <sz val="5"/>
        <color theme="1"/>
        <rFont val="宋体"/>
        <family val="3"/>
        <charset val="134"/>
      </rPr>
      <t>年赴厦门参加全国光生物学大会；暑期参加安徽黄山基地社会实践项目；浙大校友春季毅行活动；第三届校园国际马拉松暨耐克高校精英选拔赛。</t>
    </r>
  </si>
  <si>
    <r>
      <t>1.</t>
    </r>
    <r>
      <rPr>
        <sz val="5"/>
        <color theme="1"/>
        <rFont val="宋体"/>
        <family val="3"/>
        <charset val="134"/>
      </rPr>
      <t>蔬菜所研究生第三党支部宣传</t>
    </r>
    <r>
      <rPr>
        <sz val="5"/>
        <color theme="1"/>
        <rFont val="Times New Roman"/>
        <family val="1"/>
      </rPr>
      <t xml:space="preserve">
2.</t>
    </r>
    <r>
      <rPr>
        <sz val="5"/>
        <color theme="1"/>
        <rFont val="宋体"/>
        <family val="3"/>
        <charset val="134"/>
      </rPr>
      <t>学术运动会</t>
    </r>
    <r>
      <rPr>
        <sz val="5"/>
        <color theme="1"/>
        <rFont val="Times New Roman"/>
        <family val="1"/>
      </rPr>
      <t xml:space="preserve">
3.</t>
    </r>
    <r>
      <rPr>
        <sz val="5"/>
        <color theme="1"/>
        <rFont val="宋体"/>
        <family val="3"/>
        <charset val="134"/>
      </rPr>
      <t>徒步浙大</t>
    </r>
    <r>
      <rPr>
        <sz val="5"/>
        <color theme="1"/>
        <rFont val="Times New Roman"/>
        <family val="1"/>
      </rPr>
      <t xml:space="preserve">
4.“</t>
    </r>
    <r>
      <rPr>
        <sz val="5"/>
        <color theme="1"/>
        <rFont val="宋体"/>
        <family val="3"/>
        <charset val="134"/>
      </rPr>
      <t>青禾之声</t>
    </r>
    <r>
      <rPr>
        <sz val="5"/>
        <color theme="1"/>
        <rFont val="Times New Roman"/>
        <family val="1"/>
      </rPr>
      <t>”</t>
    </r>
    <r>
      <rPr>
        <sz val="5"/>
        <color theme="1"/>
        <rFont val="宋体"/>
        <family val="3"/>
        <charset val="134"/>
      </rPr>
      <t>培训班</t>
    </r>
  </si>
  <si>
    <r>
      <t>组织策划第七期求职训练营，有</t>
    </r>
    <r>
      <rPr>
        <sz val="5"/>
        <color theme="1"/>
        <rFont val="Times New Roman"/>
        <family val="1"/>
      </rPr>
      <t>70</t>
    </r>
    <r>
      <rPr>
        <sz val="5"/>
        <color theme="1"/>
        <rFont val="宋体"/>
        <family val="3"/>
        <charset val="134"/>
      </rPr>
      <t>余名学生完成训练营课程学习。结营后累计带领</t>
    </r>
    <r>
      <rPr>
        <sz val="5"/>
        <color theme="1"/>
        <rFont val="Times New Roman"/>
        <family val="1"/>
      </rPr>
      <t>200</t>
    </r>
    <r>
      <rPr>
        <sz val="5"/>
        <color theme="1"/>
        <rFont val="宋体"/>
        <family val="3"/>
        <charset val="134"/>
      </rPr>
      <t>余人次走访了上海海关、三只松鼠、浙农集团、农夫山泉等党政机关、企事业单位。</t>
    </r>
  </si>
  <si>
    <r>
      <t>1.“</t>
    </r>
    <r>
      <rPr>
        <sz val="5"/>
        <color theme="1"/>
        <rFont val="宋体"/>
        <family val="3"/>
        <charset val="134"/>
      </rPr>
      <t>创青春</t>
    </r>
    <r>
      <rPr>
        <sz val="5"/>
        <color theme="1"/>
        <rFont val="Times New Roman"/>
        <family val="1"/>
      </rPr>
      <t>”</t>
    </r>
    <r>
      <rPr>
        <sz val="5"/>
        <color theme="1"/>
        <rFont val="宋体"/>
        <family val="3"/>
        <charset val="134"/>
      </rPr>
      <t>大赛志愿者</t>
    </r>
    <r>
      <rPr>
        <sz val="5"/>
        <color theme="1"/>
        <rFont val="Times New Roman"/>
        <family val="1"/>
      </rPr>
      <t xml:space="preserve">
2.</t>
    </r>
    <r>
      <rPr>
        <sz val="5"/>
        <color theme="1"/>
        <rFont val="宋体"/>
        <family val="3"/>
        <charset val="134"/>
      </rPr>
      <t>中美优秀青年大使中小学公益项目</t>
    </r>
    <r>
      <rPr>
        <sz val="5"/>
        <color theme="1"/>
        <rFont val="Times New Roman"/>
        <family val="1"/>
      </rPr>
      <t xml:space="preserve">
3.</t>
    </r>
    <r>
      <rPr>
        <sz val="5"/>
        <color theme="1"/>
        <rFont val="宋体"/>
        <family val="3"/>
        <charset val="134"/>
      </rPr>
      <t>赴青海乌兰</t>
    </r>
    <r>
      <rPr>
        <sz val="5"/>
        <color theme="1"/>
        <rFont val="Times New Roman"/>
        <family val="1"/>
      </rPr>
      <t>“</t>
    </r>
    <r>
      <rPr>
        <sz val="5"/>
        <color theme="1"/>
        <rFont val="宋体"/>
        <family val="3"/>
        <charset val="134"/>
      </rPr>
      <t>助力枸杞产业升级</t>
    </r>
    <r>
      <rPr>
        <sz val="5"/>
        <color theme="1"/>
        <rFont val="Times New Roman"/>
        <family val="1"/>
      </rPr>
      <t>”</t>
    </r>
    <r>
      <rPr>
        <sz val="5"/>
        <color theme="1"/>
        <rFont val="宋体"/>
        <family val="3"/>
        <charset val="134"/>
      </rPr>
      <t>社会实践</t>
    </r>
    <r>
      <rPr>
        <sz val="5"/>
        <color theme="1"/>
        <rFont val="Times New Roman"/>
        <family val="1"/>
      </rPr>
      <t xml:space="preserve">
4.</t>
    </r>
    <r>
      <rPr>
        <sz val="5"/>
        <color theme="1"/>
        <rFont val="宋体"/>
        <family val="3"/>
        <charset val="134"/>
      </rPr>
      <t>浙江大学首届创意农业之插花艺术比赛</t>
    </r>
  </si>
  <si>
    <r>
      <t>一级</t>
    </r>
    <r>
      <rPr>
        <sz val="11"/>
        <color theme="1"/>
        <rFont val="Times New Roman"/>
        <family val="1"/>
      </rPr>
      <t>1</t>
    </r>
    <r>
      <rPr>
        <sz val="11"/>
        <color theme="1"/>
        <rFont val="宋体"/>
        <family val="3"/>
        <charset val="134"/>
      </rPr>
      <t>（</t>
    </r>
    <r>
      <rPr>
        <sz val="11"/>
        <color theme="1"/>
        <rFont val="Times New Roman"/>
        <family val="1"/>
      </rPr>
      <t>1</t>
    </r>
    <r>
      <rPr>
        <sz val="11"/>
        <color theme="1"/>
        <rFont val="宋体"/>
        <family val="3"/>
        <charset val="134"/>
      </rPr>
      <t>）</t>
    </r>
  </si>
  <si>
    <r>
      <t>1.</t>
    </r>
    <r>
      <rPr>
        <sz val="5"/>
        <color theme="1"/>
        <rFont val="宋体"/>
        <family val="3"/>
        <charset val="134"/>
      </rPr>
      <t>农学院趣味运动会</t>
    </r>
    <r>
      <rPr>
        <sz val="5"/>
        <color theme="1"/>
        <rFont val="Times New Roman"/>
        <family val="1"/>
      </rPr>
      <t xml:space="preserve">
2.</t>
    </r>
    <r>
      <rPr>
        <sz val="5"/>
        <color theme="1"/>
        <rFont val="宋体"/>
        <family val="3"/>
        <charset val="134"/>
      </rPr>
      <t>校研会</t>
    </r>
    <r>
      <rPr>
        <sz val="5"/>
        <color theme="1"/>
        <rFont val="Times New Roman"/>
        <family val="1"/>
      </rPr>
      <t>/</t>
    </r>
    <r>
      <rPr>
        <sz val="5"/>
        <color theme="1"/>
        <rFont val="宋体"/>
        <family val="3"/>
        <charset val="134"/>
      </rPr>
      <t>博会</t>
    </r>
    <r>
      <rPr>
        <sz val="5"/>
        <color theme="1"/>
        <rFont val="Times New Roman"/>
        <family val="1"/>
      </rPr>
      <t>“</t>
    </r>
    <r>
      <rPr>
        <sz val="5"/>
        <color theme="1"/>
        <rFont val="宋体"/>
        <family val="3"/>
        <charset val="134"/>
      </rPr>
      <t>运动杭城，徒步浙大</t>
    </r>
    <r>
      <rPr>
        <sz val="5"/>
        <color theme="1"/>
        <rFont val="Times New Roman"/>
        <family val="1"/>
      </rPr>
      <t>”</t>
    </r>
    <r>
      <rPr>
        <sz val="5"/>
        <color theme="1"/>
        <rFont val="宋体"/>
        <family val="3"/>
        <charset val="134"/>
      </rPr>
      <t>活动</t>
    </r>
  </si>
  <si>
    <r>
      <t>1.“</t>
    </r>
    <r>
      <rPr>
        <sz val="5"/>
        <color theme="1"/>
        <rFont val="宋体"/>
        <family val="3"/>
        <charset val="134"/>
      </rPr>
      <t>创青春</t>
    </r>
    <r>
      <rPr>
        <sz val="5"/>
        <color theme="1"/>
        <rFont val="Times New Roman"/>
        <family val="1"/>
      </rPr>
      <t>”</t>
    </r>
    <r>
      <rPr>
        <sz val="5"/>
        <color theme="1"/>
        <rFont val="宋体"/>
        <family val="3"/>
        <charset val="134"/>
      </rPr>
      <t>大赛志愿者</t>
    </r>
    <r>
      <rPr>
        <sz val="5"/>
        <color theme="1"/>
        <rFont val="Times New Roman"/>
        <family val="1"/>
      </rPr>
      <t>2.</t>
    </r>
    <r>
      <rPr>
        <sz val="5"/>
        <color theme="1"/>
        <rFont val="宋体"/>
        <family val="3"/>
        <charset val="134"/>
      </rPr>
      <t>第五届全国高校植物生产类大学生实践创新论坛并获一等奖</t>
    </r>
    <r>
      <rPr>
        <sz val="5"/>
        <color theme="1"/>
        <rFont val="Times New Roman"/>
        <family val="1"/>
      </rPr>
      <t>3.</t>
    </r>
    <r>
      <rPr>
        <sz val="5"/>
        <color theme="1"/>
        <rFont val="宋体"/>
        <family val="3"/>
        <charset val="134"/>
      </rPr>
      <t>校研会</t>
    </r>
    <r>
      <rPr>
        <sz val="5"/>
        <color theme="1"/>
        <rFont val="Times New Roman"/>
        <family val="1"/>
      </rPr>
      <t>“</t>
    </r>
    <r>
      <rPr>
        <sz val="5"/>
        <color theme="1"/>
        <rFont val="宋体"/>
        <family val="3"/>
        <charset val="134"/>
      </rPr>
      <t>运动杭城</t>
    </r>
    <r>
      <rPr>
        <sz val="5"/>
        <color theme="1"/>
        <rFont val="Times New Roman"/>
        <family val="1"/>
      </rPr>
      <t>·</t>
    </r>
    <r>
      <rPr>
        <sz val="5"/>
        <color theme="1"/>
        <rFont val="宋体"/>
        <family val="3"/>
        <charset val="134"/>
      </rPr>
      <t>徒步浙大</t>
    </r>
    <r>
      <rPr>
        <sz val="5"/>
        <color theme="1"/>
        <rFont val="Times New Roman"/>
        <family val="1"/>
      </rPr>
      <t>2019”</t>
    </r>
    <r>
      <rPr>
        <sz val="5"/>
        <color theme="1"/>
        <rFont val="宋体"/>
        <family val="3"/>
        <charset val="134"/>
      </rPr>
      <t>策划及开展</t>
    </r>
    <r>
      <rPr>
        <sz val="5"/>
        <color theme="1"/>
        <rFont val="Times New Roman"/>
        <family val="1"/>
      </rPr>
      <t>4.</t>
    </r>
    <r>
      <rPr>
        <sz val="5"/>
        <color theme="1"/>
        <rFont val="宋体"/>
        <family val="3"/>
        <charset val="134"/>
      </rPr>
      <t>农学院赴青海乌兰精准扶贫社会实践团队队长</t>
    </r>
    <r>
      <rPr>
        <sz val="5"/>
        <color theme="1"/>
        <rFont val="Times New Roman"/>
        <family val="1"/>
      </rPr>
      <t>5.</t>
    </r>
    <r>
      <rPr>
        <sz val="5"/>
        <color theme="1"/>
        <rFont val="宋体"/>
        <family val="3"/>
        <charset val="134"/>
      </rPr>
      <t>青禾训练营优秀学员</t>
    </r>
    <r>
      <rPr>
        <sz val="5"/>
        <color theme="1"/>
        <rFont val="Times New Roman"/>
        <family val="1"/>
      </rPr>
      <t>6.</t>
    </r>
    <r>
      <rPr>
        <sz val="5"/>
        <color theme="1"/>
        <rFont val="宋体"/>
        <family val="3"/>
        <charset val="134"/>
      </rPr>
      <t>校运会男子</t>
    </r>
    <r>
      <rPr>
        <sz val="5"/>
        <color theme="1"/>
        <rFont val="Times New Roman"/>
        <family val="1"/>
      </rPr>
      <t>800</t>
    </r>
    <r>
      <rPr>
        <sz val="5"/>
        <color theme="1"/>
        <rFont val="宋体"/>
        <family val="3"/>
        <charset val="134"/>
      </rPr>
      <t>米第七名</t>
    </r>
    <r>
      <rPr>
        <sz val="5"/>
        <color theme="1"/>
        <rFont val="Times New Roman"/>
        <family val="1"/>
      </rPr>
      <t>7.</t>
    </r>
    <r>
      <rPr>
        <sz val="5"/>
        <color theme="1"/>
        <rFont val="宋体"/>
        <family val="3"/>
        <charset val="134"/>
      </rPr>
      <t>校三好杯排球赛第八名</t>
    </r>
    <r>
      <rPr>
        <sz val="5"/>
        <color theme="1"/>
        <rFont val="Times New Roman"/>
        <family val="1"/>
      </rPr>
      <t>8.</t>
    </r>
    <r>
      <rPr>
        <sz val="5"/>
        <color theme="1"/>
        <rFont val="宋体"/>
        <family val="3"/>
        <charset val="134"/>
      </rPr>
      <t>农学院趣味运动会</t>
    </r>
    <r>
      <rPr>
        <sz val="5"/>
        <color theme="1"/>
        <rFont val="Times New Roman"/>
        <family val="1"/>
      </rPr>
      <t>9.</t>
    </r>
    <r>
      <rPr>
        <sz val="5"/>
        <color theme="1"/>
        <rFont val="宋体"/>
        <family val="3"/>
        <charset val="134"/>
      </rPr>
      <t>国创创业实践项目负责人</t>
    </r>
  </si>
  <si>
    <r>
      <t>第一届</t>
    </r>
    <r>
      <rPr>
        <sz val="5"/>
        <color theme="1"/>
        <rFont val="Times New Roman"/>
        <family val="1"/>
      </rPr>
      <t>“</t>
    </r>
    <r>
      <rPr>
        <sz val="5"/>
        <color theme="1"/>
        <rFont val="宋体"/>
        <family val="3"/>
        <charset val="134"/>
      </rPr>
      <t>农生杯</t>
    </r>
    <r>
      <rPr>
        <sz val="5"/>
        <color theme="1"/>
        <rFont val="Times New Roman"/>
        <family val="1"/>
      </rPr>
      <t>”</t>
    </r>
    <r>
      <rPr>
        <sz val="5"/>
        <color theme="1"/>
        <rFont val="宋体"/>
        <family val="3"/>
        <charset val="134"/>
      </rPr>
      <t>羽毛球比赛并获得男子单打第五名</t>
    </r>
  </si>
  <si>
    <r>
      <t>2019</t>
    </r>
    <r>
      <rPr>
        <sz val="5"/>
        <color theme="1"/>
        <rFont val="宋体"/>
        <family val="3"/>
        <charset val="134"/>
      </rPr>
      <t>年暑假参加</t>
    </r>
    <r>
      <rPr>
        <sz val="5"/>
        <color theme="1"/>
        <rFont val="Times New Roman"/>
        <family val="1"/>
      </rPr>
      <t>“</t>
    </r>
    <r>
      <rPr>
        <sz val="5"/>
        <color theme="1"/>
        <rFont val="宋体"/>
        <family val="3"/>
        <charset val="134"/>
      </rPr>
      <t>浙江大学农学院精准扶贫暑期社会实践活动</t>
    </r>
    <r>
      <rPr>
        <sz val="5"/>
        <color theme="1"/>
        <rFont val="Times New Roman"/>
        <family val="1"/>
      </rPr>
      <t>”</t>
    </r>
    <r>
      <rPr>
        <sz val="5"/>
        <color theme="1"/>
        <rFont val="宋体"/>
        <family val="3"/>
        <charset val="134"/>
      </rPr>
      <t>，校十佳；参加求职训练营，走访多家企业；学生节、春博会等活动志愿者；</t>
    </r>
  </si>
  <si>
    <r>
      <t>第五党支部宣传委员、新媒体工作室副主任</t>
    </r>
    <r>
      <rPr>
        <sz val="5"/>
        <color theme="1"/>
        <rFont val="Times New Roman"/>
        <family val="1"/>
      </rPr>
      <t xml:space="preserve">
</t>
    </r>
  </si>
  <si>
    <r>
      <t>草木学社达摩长老团，参加第二届中国大学植物网研讨会，参与搭建中国大学植物网平台；浙江大学农学院优秀学生骨干赴香港创新及领导力提升培训</t>
    </r>
    <r>
      <rPr>
        <sz val="5"/>
        <color theme="1"/>
        <rFont val="Times New Roman"/>
        <family val="1"/>
      </rPr>
      <t>”</t>
    </r>
    <r>
      <rPr>
        <sz val="5"/>
        <color theme="1"/>
        <rFont val="宋体"/>
        <family val="3"/>
        <charset val="134"/>
      </rPr>
      <t>项目，学习领导力的基础理论及创新之道，担任小组组长</t>
    </r>
    <r>
      <rPr>
        <sz val="5"/>
        <color theme="1"/>
        <rFont val="Times New Roman"/>
        <family val="1"/>
      </rPr>
      <t xml:space="preserve">
</t>
    </r>
    <r>
      <rPr>
        <sz val="5"/>
        <color theme="1"/>
        <rFont val="宋体"/>
        <family val="3"/>
        <charset val="134"/>
      </rPr>
      <t>；浙江大学农学院优秀学生骨干赴香港创新及领导力提升培训</t>
    </r>
    <r>
      <rPr>
        <sz val="5"/>
        <color theme="1"/>
        <rFont val="Times New Roman"/>
        <family val="1"/>
      </rPr>
      <t>”</t>
    </r>
    <r>
      <rPr>
        <sz val="5"/>
        <color theme="1"/>
        <rFont val="宋体"/>
        <family val="3"/>
        <charset val="134"/>
      </rPr>
      <t>项目，学习领导力的基础理论及创新之道，担任小组组长</t>
    </r>
    <r>
      <rPr>
        <sz val="5"/>
        <color theme="1"/>
        <rFont val="Times New Roman"/>
        <family val="1"/>
      </rPr>
      <t xml:space="preserve">
</t>
    </r>
  </si>
  <si>
    <r>
      <t>2018“</t>
    </r>
    <r>
      <rPr>
        <sz val="5"/>
        <color theme="1"/>
        <rFont val="宋体"/>
        <family val="3"/>
        <charset val="134"/>
      </rPr>
      <t>创青春</t>
    </r>
    <r>
      <rPr>
        <sz val="5"/>
        <color theme="1"/>
        <rFont val="Times New Roman"/>
        <family val="1"/>
      </rPr>
      <t>”</t>
    </r>
    <r>
      <rPr>
        <sz val="5"/>
        <color theme="1"/>
        <rFont val="宋体"/>
        <family val="3"/>
        <charset val="134"/>
      </rPr>
      <t>浙大双创杯全国大学生创业大赛优秀志愿者</t>
    </r>
  </si>
  <si>
    <r>
      <t xml:space="preserve">YOUTH SPOTLIGHT </t>
    </r>
    <r>
      <rPr>
        <sz val="5"/>
        <color theme="1"/>
        <rFont val="宋体"/>
        <family val="3"/>
        <charset val="134"/>
      </rPr>
      <t>夏令营志愿者</t>
    </r>
  </si>
  <si>
    <r>
      <t>参加第十四届全国十字花科蔬菜学术研讨暨新品种展示会；参加夏季研究生毕业典礼暨学位授予仪式志愿服务；参加</t>
    </r>
    <r>
      <rPr>
        <sz val="5"/>
        <color theme="1"/>
        <rFont val="Times New Roman"/>
        <family val="1"/>
      </rPr>
      <t>2018</t>
    </r>
    <r>
      <rPr>
        <sz val="5"/>
        <color theme="1"/>
        <rFont val="宋体"/>
        <family val="3"/>
        <charset val="134"/>
      </rPr>
      <t>年浙大校友秋季毅行、飘渺毅行；参加校新闻媒体中心党建活动；参加浙江大学西湖学术论坛第</t>
    </r>
    <r>
      <rPr>
        <sz val="5"/>
        <color theme="1"/>
        <rFont val="Times New Roman"/>
        <family val="1"/>
      </rPr>
      <t>188</t>
    </r>
    <r>
      <rPr>
        <sz val="5"/>
        <color theme="1"/>
        <rFont val="宋体"/>
        <family val="3"/>
        <charset val="134"/>
      </rPr>
      <t>次会议</t>
    </r>
    <r>
      <rPr>
        <sz val="5"/>
        <color theme="1"/>
        <rFont val="Times New Roman"/>
        <family val="1"/>
      </rPr>
      <t>-“</t>
    </r>
    <r>
      <rPr>
        <sz val="5"/>
        <color theme="1"/>
        <rFont val="宋体"/>
        <family val="3"/>
        <charset val="134"/>
      </rPr>
      <t>首届植物精准育种研讨会</t>
    </r>
  </si>
  <si>
    <r>
      <t>丹青学园</t>
    </r>
    <r>
      <rPr>
        <sz val="5"/>
        <color theme="1"/>
        <rFont val="Times New Roman"/>
        <family val="1"/>
      </rPr>
      <t>2019</t>
    </r>
    <r>
      <rPr>
        <sz val="5"/>
        <color theme="1"/>
        <rFont val="宋体"/>
        <family val="3"/>
        <charset val="134"/>
      </rPr>
      <t>级迎新活动</t>
    </r>
  </si>
  <si>
    <r>
      <t>农学院赴陕西安康暑期社会实践、</t>
    </r>
    <r>
      <rPr>
        <sz val="5"/>
        <color theme="1"/>
        <rFont val="Times New Roman"/>
        <family val="1"/>
      </rPr>
      <t>2019</t>
    </r>
    <r>
      <rPr>
        <sz val="5"/>
        <color theme="1"/>
        <rFont val="宋体"/>
        <family val="3"/>
        <charset val="134"/>
      </rPr>
      <t>年农学院</t>
    </r>
    <r>
      <rPr>
        <sz val="5"/>
        <color theme="1"/>
        <rFont val="Times New Roman"/>
        <family val="1"/>
      </rPr>
      <t>“</t>
    </r>
    <r>
      <rPr>
        <sz val="5"/>
        <color theme="1"/>
        <rFont val="宋体"/>
        <family val="3"/>
        <charset val="134"/>
      </rPr>
      <t>农生杯</t>
    </r>
    <r>
      <rPr>
        <sz val="5"/>
        <color theme="1"/>
        <rFont val="Times New Roman"/>
        <family val="1"/>
      </rPr>
      <t>”</t>
    </r>
    <r>
      <rPr>
        <sz val="5"/>
        <color theme="1"/>
        <rFont val="宋体"/>
        <family val="3"/>
        <charset val="134"/>
      </rPr>
      <t>冠军</t>
    </r>
  </si>
  <si>
    <r>
      <t>暑期在中国文联全职实习。参与农学院春博会、新年晚会、浙江大学开学典礼、毕业典礼、新年狂欢夜演出及获第五届</t>
    </r>
    <r>
      <rPr>
        <sz val="5"/>
        <color theme="1"/>
        <rFont val="Times New Roman"/>
        <family val="1"/>
      </rPr>
      <t>“</t>
    </r>
    <r>
      <rPr>
        <sz val="5"/>
        <color theme="1"/>
        <rFont val="宋体"/>
        <family val="3"/>
        <charset val="134"/>
      </rPr>
      <t>互联网</t>
    </r>
    <r>
      <rPr>
        <sz val="5"/>
        <color theme="1"/>
        <rFont val="Times New Roman"/>
        <family val="1"/>
      </rPr>
      <t>+”</t>
    </r>
    <r>
      <rPr>
        <sz val="5"/>
        <color theme="1"/>
        <rFont val="宋体"/>
        <family val="3"/>
        <charset val="134"/>
      </rPr>
      <t>创新创业大赛省赛金奖并入围全国决赛，参加校长有约、与青年面对面、农学院青年学生学习习总书记给全国涉农高校回信精神座谈会等活动。在学院迎新、新生训练营等活动担任志愿者。</t>
    </r>
  </si>
  <si>
    <r>
      <t>参与</t>
    </r>
    <r>
      <rPr>
        <sz val="5"/>
        <color theme="1"/>
        <rFont val="Times New Roman"/>
        <family val="1"/>
      </rPr>
      <t>2019</t>
    </r>
    <r>
      <rPr>
        <sz val="5"/>
        <color theme="1"/>
        <rFont val="宋体"/>
        <family val="3"/>
        <charset val="134"/>
      </rPr>
      <t>年农学院春博会志愿者；参加</t>
    </r>
    <r>
      <rPr>
        <sz val="5"/>
        <color theme="1"/>
        <rFont val="Times New Roman"/>
        <family val="1"/>
      </rPr>
      <t>2019</t>
    </r>
    <r>
      <rPr>
        <sz val="5"/>
        <color theme="1"/>
        <rFont val="宋体"/>
        <family val="3"/>
        <charset val="134"/>
      </rPr>
      <t>年赴湖南武冈精准扶贫暑期社会实践团；参与浙江大学第十一期紫领人才预科班培养计划；参与浙江大学农学院第二期</t>
    </r>
    <r>
      <rPr>
        <sz val="5"/>
        <color theme="1"/>
        <rFont val="Times New Roman"/>
        <family val="1"/>
      </rPr>
      <t>“</t>
    </r>
    <r>
      <rPr>
        <sz val="5"/>
        <color theme="1"/>
        <rFont val="宋体"/>
        <family val="3"/>
        <charset val="134"/>
      </rPr>
      <t>领鹰计划</t>
    </r>
    <r>
      <rPr>
        <sz val="5"/>
        <color theme="1"/>
        <rFont val="Times New Roman"/>
        <family val="1"/>
      </rPr>
      <t>”</t>
    </r>
    <r>
      <rPr>
        <sz val="5"/>
        <color theme="1"/>
        <rFont val="宋体"/>
        <family val="3"/>
        <charset val="134"/>
      </rPr>
      <t>农科人才提升工程</t>
    </r>
  </si>
  <si>
    <r>
      <t>2019</t>
    </r>
    <r>
      <rPr>
        <sz val="5"/>
        <color theme="1"/>
        <rFont val="宋体"/>
        <family val="3"/>
        <charset val="134"/>
      </rPr>
      <t>年优秀学生骨干暑期赴香港创新及领导力提升培训项目，开拓视野，提升自我；浙江大学</t>
    </r>
    <r>
      <rPr>
        <sz val="5"/>
        <color theme="1"/>
        <rFont val="Times New Roman"/>
        <family val="1"/>
      </rPr>
      <t>2019</t>
    </r>
    <r>
      <rPr>
        <sz val="5"/>
        <color theme="1"/>
        <rFont val="宋体"/>
        <family val="3"/>
        <charset val="134"/>
      </rPr>
      <t>年</t>
    </r>
    <r>
      <rPr>
        <sz val="5"/>
        <color theme="1"/>
        <rFont val="Times New Roman"/>
        <family val="1"/>
      </rPr>
      <t>“</t>
    </r>
    <r>
      <rPr>
        <sz val="5"/>
        <color theme="1"/>
        <rFont val="宋体"/>
        <family val="3"/>
        <charset val="134"/>
      </rPr>
      <t>共铸辉煌七十载，青春奋进新时代</t>
    </r>
    <r>
      <rPr>
        <sz val="5"/>
        <color theme="1"/>
        <rFont val="Times New Roman"/>
        <family val="1"/>
      </rPr>
      <t>”</t>
    </r>
    <r>
      <rPr>
        <sz val="5"/>
        <color theme="1"/>
        <rFont val="宋体"/>
        <family val="3"/>
        <charset val="134"/>
      </rPr>
      <t>社会实践活动，深入基层，为人民办实事。</t>
    </r>
  </si>
  <si>
    <r>
      <t>1.</t>
    </r>
    <r>
      <rPr>
        <sz val="5"/>
        <color theme="1"/>
        <rFont val="宋体"/>
        <family val="3"/>
        <charset val="134"/>
      </rPr>
      <t>参与</t>
    </r>
    <r>
      <rPr>
        <sz val="5"/>
        <color theme="1"/>
        <rFont val="Times New Roman"/>
        <family val="1"/>
      </rPr>
      <t>“</t>
    </r>
    <r>
      <rPr>
        <sz val="5"/>
        <color theme="1"/>
        <rFont val="宋体"/>
        <family val="3"/>
        <charset val="134"/>
      </rPr>
      <t>运动杭城</t>
    </r>
    <r>
      <rPr>
        <sz val="5"/>
        <color theme="1"/>
        <rFont val="Times New Roman"/>
        <family val="1"/>
      </rPr>
      <t>·</t>
    </r>
    <r>
      <rPr>
        <sz val="5"/>
        <color theme="1"/>
        <rFont val="宋体"/>
        <family val="3"/>
        <charset val="134"/>
      </rPr>
      <t>徒步浙大</t>
    </r>
    <r>
      <rPr>
        <sz val="5"/>
        <color theme="1"/>
        <rFont val="Times New Roman"/>
        <family val="1"/>
      </rPr>
      <t>2019”</t>
    </r>
    <r>
      <rPr>
        <sz val="5"/>
        <color theme="1"/>
        <rFont val="宋体"/>
        <family val="3"/>
        <charset val="134"/>
      </rPr>
      <t>的策划以及活动开展。</t>
    </r>
    <r>
      <rPr>
        <sz val="5"/>
        <color theme="1"/>
        <rFont val="Times New Roman"/>
        <family val="1"/>
      </rPr>
      <t xml:space="preserve">
2.</t>
    </r>
    <r>
      <rPr>
        <sz val="5"/>
        <color theme="1"/>
        <rFont val="宋体"/>
        <family val="3"/>
        <charset val="134"/>
      </rPr>
      <t>参加校研究生会赴云南景东的社会实践</t>
    </r>
    <r>
      <rPr>
        <sz val="5"/>
        <color theme="1"/>
        <rFont val="Times New Roman"/>
        <family val="1"/>
      </rPr>
      <t xml:space="preserve">
3.</t>
    </r>
    <r>
      <rPr>
        <sz val="5"/>
        <color theme="1"/>
        <rFont val="宋体"/>
        <family val="3"/>
        <charset val="134"/>
      </rPr>
      <t>参加农学院拾趣</t>
    </r>
    <r>
      <rPr>
        <sz val="5"/>
        <color theme="1"/>
        <rFont val="Times New Roman"/>
        <family val="1"/>
      </rPr>
      <t>·</t>
    </r>
    <r>
      <rPr>
        <sz val="5"/>
        <color theme="1"/>
        <rFont val="宋体"/>
        <family val="3"/>
        <charset val="134"/>
      </rPr>
      <t>趣味学术运动会</t>
    </r>
  </si>
  <si>
    <r>
      <t>参加农学院校歌合唱比赛；参加浙江大学西湖学术论坛第</t>
    </r>
    <r>
      <rPr>
        <sz val="5"/>
        <color theme="1"/>
        <rFont val="Times New Roman"/>
        <family val="1"/>
      </rPr>
      <t>188</t>
    </r>
    <r>
      <rPr>
        <sz val="5"/>
        <color theme="1"/>
        <rFont val="宋体"/>
        <family val="3"/>
        <charset val="134"/>
      </rPr>
      <t>次会议</t>
    </r>
    <r>
      <rPr>
        <sz val="5"/>
        <color theme="1"/>
        <rFont val="Times New Roman"/>
        <family val="1"/>
      </rPr>
      <t>-“</t>
    </r>
    <r>
      <rPr>
        <sz val="5"/>
        <color theme="1"/>
        <rFont val="宋体"/>
        <family val="3"/>
        <charset val="134"/>
      </rPr>
      <t>首届植物精准育种研讨会；参加</t>
    </r>
    <r>
      <rPr>
        <sz val="5"/>
        <color theme="1"/>
        <rFont val="Times New Roman"/>
        <family val="1"/>
      </rPr>
      <t>2018</t>
    </r>
    <r>
      <rPr>
        <sz val="5"/>
        <color theme="1"/>
        <rFont val="宋体"/>
        <family val="3"/>
        <charset val="134"/>
      </rPr>
      <t>年浙大校友秋季毅行、飘渺毅行；组织开展多次团日活动</t>
    </r>
  </si>
  <si>
    <r>
      <t>参加农学院校歌合唱比赛朗诵环节；参加第五届校园学生节；在新生训练营中担任辅导员；任生活园艺学公共选修课助教；</t>
    </r>
    <r>
      <rPr>
        <sz val="5"/>
        <color theme="1"/>
        <rFont val="Times New Roman"/>
        <family val="1"/>
      </rPr>
      <t>2019</t>
    </r>
    <r>
      <rPr>
        <sz val="5"/>
        <color theme="1"/>
        <rFont val="宋体"/>
        <family val="3"/>
        <charset val="134"/>
      </rPr>
      <t>年暑假前往美国北卡进行领导力培训</t>
    </r>
  </si>
  <si>
    <r>
      <t>1.</t>
    </r>
    <r>
      <rPr>
        <sz val="5"/>
        <color theme="1"/>
        <rFont val="宋体"/>
        <family val="3"/>
        <charset val="134"/>
      </rPr>
      <t>暑期香港大学领导力培训项目</t>
    </r>
    <r>
      <rPr>
        <sz val="5"/>
        <color theme="1"/>
        <rFont val="Times New Roman"/>
        <family val="1"/>
      </rPr>
      <t xml:space="preserve">
2.</t>
    </r>
    <r>
      <rPr>
        <sz val="5"/>
        <color theme="1"/>
        <rFont val="宋体"/>
        <family val="3"/>
        <charset val="134"/>
      </rPr>
      <t>农学院赴青海乌兰精准扶贫社会实践</t>
    </r>
    <r>
      <rPr>
        <sz val="5"/>
        <color theme="1"/>
        <rFont val="Times New Roman"/>
        <family val="1"/>
      </rPr>
      <t xml:space="preserve">
3.</t>
    </r>
    <r>
      <rPr>
        <sz val="5"/>
        <color theme="1"/>
        <rFont val="宋体"/>
        <family val="3"/>
        <charset val="134"/>
      </rPr>
      <t>国创创业实践项目副负责人</t>
    </r>
  </si>
  <si>
    <r>
      <t>于子三宣讲团</t>
    </r>
    <r>
      <rPr>
        <sz val="5"/>
        <color theme="1"/>
        <rFont val="Times New Roman"/>
        <family val="1"/>
      </rPr>
      <t xml:space="preserve"> </t>
    </r>
    <r>
      <rPr>
        <sz val="5"/>
        <color theme="1"/>
        <rFont val="宋体"/>
        <family val="3"/>
        <charset val="134"/>
      </rPr>
      <t>基层工作服务协会</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</si>
  <si>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1,IF=5.973)</t>
    </r>
  </si>
  <si>
    <r>
      <t>参加</t>
    </r>
    <r>
      <rPr>
        <sz val="5"/>
        <color theme="1"/>
        <rFont val="Times New Roman"/>
        <family val="1"/>
      </rPr>
      <t>19</t>
    </r>
    <r>
      <rPr>
        <sz val="5"/>
        <color theme="1"/>
        <rFont val="宋体"/>
        <family val="3"/>
        <charset val="134"/>
      </rPr>
      <t>年暑期社会实践；参加第三党支部绍兴调研活动；参加稻瘟病菌国际会议（</t>
    </r>
    <r>
      <rPr>
        <sz val="5"/>
        <color theme="1"/>
        <rFont val="Times New Roman"/>
        <family val="1"/>
      </rPr>
      <t>poster</t>
    </r>
    <r>
      <rPr>
        <sz val="5"/>
        <color theme="1"/>
        <rFont val="宋体"/>
        <family val="3"/>
        <charset val="134"/>
      </rPr>
      <t>）</t>
    </r>
  </si>
  <si>
    <r>
      <t>2019</t>
    </r>
    <r>
      <rPr>
        <sz val="5"/>
        <color theme="1"/>
        <rFont val="宋体"/>
        <family val="3"/>
        <charset val="134"/>
      </rPr>
      <t>年</t>
    </r>
    <r>
      <rPr>
        <sz val="5"/>
        <color theme="1"/>
        <rFont val="Times New Roman"/>
        <family val="1"/>
      </rPr>
      <t>7</t>
    </r>
    <r>
      <rPr>
        <sz val="5"/>
        <color theme="1"/>
        <rFont val="宋体"/>
        <family val="3"/>
        <charset val="134"/>
      </rPr>
      <t>月</t>
    </r>
    <r>
      <rPr>
        <sz val="5"/>
        <color theme="1"/>
        <rFont val="Times New Roman"/>
        <family val="1"/>
      </rPr>
      <t xml:space="preserve"> </t>
    </r>
    <r>
      <rPr>
        <sz val="5"/>
        <color theme="1"/>
        <rFont val="宋体"/>
        <family val="3"/>
        <charset val="134"/>
      </rPr>
      <t>中国植物病理学学术年会</t>
    </r>
    <r>
      <rPr>
        <sz val="5"/>
        <color theme="1"/>
        <rFont val="Times New Roman"/>
        <family val="1"/>
      </rPr>
      <t xml:space="preserve"> </t>
    </r>
    <r>
      <rPr>
        <sz val="5"/>
        <color theme="1"/>
        <rFont val="宋体"/>
        <family val="3"/>
        <charset val="134"/>
      </rPr>
      <t>优秀报告</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</si>
  <si>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2,IF=5.973)</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</si>
  <si>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2,IF=4.697</t>
    </r>
    <r>
      <rPr>
        <sz val="11"/>
        <color theme="1"/>
        <rFont val="宋体"/>
        <family val="3"/>
        <charset val="134"/>
      </rPr>
      <t>）</t>
    </r>
  </si>
  <si>
    <r>
      <t>一级</t>
    </r>
    <r>
      <rPr>
        <sz val="11"/>
        <color theme="1"/>
        <rFont val="Times New Roman"/>
        <family val="1"/>
      </rPr>
      <t>1(1)</t>
    </r>
  </si>
  <si>
    <r>
      <t>作为浙江大学足球队的主力队员，为学校争取到了许多荣誉：</t>
    </r>
    <r>
      <rPr>
        <sz val="5"/>
        <color theme="1"/>
        <rFont val="Times New Roman"/>
        <family val="1"/>
      </rPr>
      <t>2019</t>
    </r>
    <r>
      <rPr>
        <sz val="5"/>
        <color theme="1"/>
        <rFont val="宋体"/>
        <family val="3"/>
        <charset val="134"/>
      </rPr>
      <t>年</t>
    </r>
    <r>
      <rPr>
        <sz val="5"/>
        <color theme="1"/>
        <rFont val="Times New Roman"/>
        <family val="1"/>
      </rPr>
      <t>5</t>
    </r>
    <r>
      <rPr>
        <sz val="5"/>
        <color theme="1"/>
        <rFont val="宋体"/>
        <family val="3"/>
        <charset val="134"/>
      </rPr>
      <t>月代表浙江大学参加</t>
    </r>
    <r>
      <rPr>
        <sz val="5"/>
        <color theme="1"/>
        <rFont val="Times New Roman"/>
        <family val="1"/>
      </rPr>
      <t>2019</t>
    </r>
    <r>
      <rPr>
        <sz val="5"/>
        <color theme="1"/>
        <rFont val="宋体"/>
        <family val="3"/>
        <charset val="134"/>
      </rPr>
      <t>年浙江省第十五届大学生运动会足球比赛获第一名、</t>
    </r>
    <r>
      <rPr>
        <sz val="5"/>
        <color theme="1"/>
        <rFont val="Times New Roman"/>
        <family val="1"/>
      </rPr>
      <t>2018</t>
    </r>
    <r>
      <rPr>
        <sz val="5"/>
        <color theme="1"/>
        <rFont val="宋体"/>
        <family val="3"/>
        <charset val="134"/>
      </rPr>
      <t>年</t>
    </r>
    <r>
      <rPr>
        <sz val="5"/>
        <color theme="1"/>
        <rFont val="Times New Roman"/>
        <family val="1"/>
      </rPr>
      <t>12</t>
    </r>
    <r>
      <rPr>
        <sz val="5"/>
        <color theme="1"/>
        <rFont val="宋体"/>
        <family val="3"/>
        <charset val="134"/>
      </rPr>
      <t>月代表浙江大学参加</t>
    </r>
    <r>
      <rPr>
        <sz val="5"/>
        <color theme="1"/>
        <rFont val="Times New Roman"/>
        <family val="1"/>
      </rPr>
      <t>2018</t>
    </r>
    <r>
      <rPr>
        <sz val="5"/>
        <color theme="1"/>
        <rFont val="宋体"/>
        <family val="3"/>
        <charset val="134"/>
      </rPr>
      <t>年浙江省青少年校园足球联赛高校校园组比赛获第三名。</t>
    </r>
  </si>
  <si>
    <r>
      <t xml:space="preserve">1. </t>
    </r>
    <r>
      <rPr>
        <sz val="5"/>
        <color theme="1"/>
        <rFont val="宋体"/>
        <family val="3"/>
        <charset val="134"/>
      </rPr>
      <t>参加党支部浙江抗日战争胜利受降纪念馆参观活动</t>
    </r>
    <r>
      <rPr>
        <sz val="5"/>
        <color theme="1"/>
        <rFont val="Times New Roman"/>
        <family val="1"/>
      </rPr>
      <t xml:space="preserve">
2. </t>
    </r>
    <r>
      <rPr>
        <sz val="5"/>
        <color theme="1"/>
        <rFont val="宋体"/>
        <family val="3"/>
        <charset val="134"/>
      </rPr>
      <t>参加长春市举办的全国菌根大会</t>
    </r>
  </si>
  <si>
    <r>
      <t>无（未</t>
    </r>
    <r>
      <rPr>
        <sz val="11"/>
        <color theme="1"/>
        <rFont val="Times New Roman"/>
        <family val="1"/>
      </rPr>
      <t>published</t>
    </r>
    <r>
      <rPr>
        <sz val="11"/>
        <color theme="1"/>
        <rFont val="宋体"/>
        <family val="3"/>
        <charset val="134"/>
      </rPr>
      <t>）</t>
    </r>
  </si>
  <si>
    <r>
      <t>国际奖助学交流说明会志愿者、优秀学生骨干美国领导力教育实践项目、第二期</t>
    </r>
    <r>
      <rPr>
        <sz val="5"/>
        <color theme="1"/>
        <rFont val="Times New Roman"/>
        <family val="1"/>
      </rPr>
      <t>“</t>
    </r>
    <r>
      <rPr>
        <sz val="5"/>
        <color theme="1"/>
        <rFont val="宋体"/>
        <family val="3"/>
        <charset val="134"/>
      </rPr>
      <t>领鹰计划</t>
    </r>
    <r>
      <rPr>
        <sz val="5"/>
        <color theme="1"/>
        <rFont val="Times New Roman"/>
        <family val="1"/>
      </rPr>
      <t>”</t>
    </r>
    <r>
      <rPr>
        <sz val="5"/>
        <color theme="1"/>
        <rFont val="宋体"/>
        <family val="3"/>
        <charset val="134"/>
      </rPr>
      <t>农科人才素质提升工程理论课程辅导员、</t>
    </r>
    <r>
      <rPr>
        <sz val="5"/>
        <color theme="1"/>
        <rFont val="Times New Roman"/>
        <family val="1"/>
      </rPr>
      <t>2018</t>
    </r>
    <r>
      <rPr>
        <sz val="5"/>
        <color theme="1"/>
        <rFont val="宋体"/>
        <family val="3"/>
        <charset val="134"/>
      </rPr>
      <t>级新生训练营辅导员、</t>
    </r>
    <r>
      <rPr>
        <sz val="5"/>
        <color theme="1"/>
        <rFont val="Times New Roman"/>
        <family val="1"/>
      </rPr>
      <t>2018</t>
    </r>
    <r>
      <rPr>
        <sz val="5"/>
        <color theme="1"/>
        <rFont val="宋体"/>
        <family val="3"/>
        <charset val="134"/>
      </rPr>
      <t>级新生报到注册志愿者、浙江省生物工程学会暨海高会学术年会志愿者、植病生物技术论坛加拿大</t>
    </r>
    <r>
      <rPr>
        <sz val="5"/>
        <color theme="1"/>
        <rFont val="Times New Roman"/>
        <family val="1"/>
      </rPr>
      <t>UBC Drs. Yuelin Zhang</t>
    </r>
    <r>
      <rPr>
        <sz val="5"/>
        <color theme="1"/>
        <rFont val="宋体"/>
        <family val="3"/>
        <charset val="134"/>
      </rPr>
      <t>和</t>
    </r>
    <r>
      <rPr>
        <sz val="5"/>
        <color theme="1"/>
        <rFont val="Times New Roman"/>
        <family val="1"/>
      </rPr>
      <t>Xin Li</t>
    </r>
    <r>
      <rPr>
        <sz val="5"/>
        <color theme="1"/>
        <rFont val="宋体"/>
        <family val="3"/>
        <charset val="134"/>
      </rPr>
      <t>学术报告会志愿者、第一期</t>
    </r>
    <r>
      <rPr>
        <sz val="5"/>
        <color theme="1"/>
        <rFont val="Times New Roman"/>
        <family val="1"/>
      </rPr>
      <t>“</t>
    </r>
    <r>
      <rPr>
        <sz val="5"/>
        <color theme="1"/>
        <rFont val="宋体"/>
        <family val="3"/>
        <charset val="134"/>
      </rPr>
      <t>心领计划</t>
    </r>
    <r>
      <rPr>
        <sz val="5"/>
        <color theme="1"/>
        <rFont val="Times New Roman"/>
        <family val="1"/>
      </rPr>
      <t>”</t>
    </r>
    <r>
      <rPr>
        <sz val="5"/>
        <color theme="1"/>
        <rFont val="宋体"/>
        <family val="3"/>
        <charset val="134"/>
      </rPr>
      <t>心理学人才素质提升工程辅导员、参加培训并通过考核获得浙江大学研究生朋辈心理辅导员资格证。</t>
    </r>
  </si>
  <si>
    <r>
      <t>土家族</t>
    </r>
    <r>
      <rPr>
        <sz val="11"/>
        <color theme="1"/>
        <rFont val="Times New Roman"/>
        <family val="1"/>
      </rPr>
      <t xml:space="preserve"> </t>
    </r>
  </si>
  <si>
    <r>
      <t>1.</t>
    </r>
    <r>
      <rPr>
        <sz val="5"/>
        <color theme="1"/>
        <rFont val="宋体"/>
        <family val="3"/>
        <charset val="134"/>
      </rPr>
      <t>参与</t>
    </r>
    <r>
      <rPr>
        <sz val="5"/>
        <color theme="1"/>
        <rFont val="Times New Roman"/>
        <family val="1"/>
      </rPr>
      <t>2019</t>
    </r>
    <r>
      <rPr>
        <sz val="5"/>
        <color theme="1"/>
        <rFont val="宋体"/>
        <family val="3"/>
        <charset val="134"/>
      </rPr>
      <t>年</t>
    </r>
    <r>
      <rPr>
        <sz val="5"/>
        <color theme="1"/>
        <rFont val="Times New Roman"/>
        <family val="1"/>
      </rPr>
      <t>4</t>
    </r>
    <r>
      <rPr>
        <sz val="5"/>
        <color theme="1"/>
        <rFont val="宋体"/>
        <family val="3"/>
        <charset val="134"/>
      </rPr>
      <t>月农学院春博会展览活动，志愿服务和团队展示；</t>
    </r>
    <r>
      <rPr>
        <sz val="5"/>
        <color theme="1"/>
        <rFont val="Times New Roman"/>
        <family val="1"/>
      </rPr>
      <t>2.</t>
    </r>
    <r>
      <rPr>
        <sz val="5"/>
        <color theme="1"/>
        <rFont val="宋体"/>
        <family val="3"/>
        <charset val="134"/>
      </rPr>
      <t>参与</t>
    </r>
    <r>
      <rPr>
        <sz val="5"/>
        <color theme="1"/>
        <rFont val="Times New Roman"/>
        <family val="1"/>
      </rPr>
      <t>2019</t>
    </r>
    <r>
      <rPr>
        <sz val="5"/>
        <color theme="1"/>
        <rFont val="宋体"/>
        <family val="3"/>
        <charset val="134"/>
      </rPr>
      <t>年</t>
    </r>
    <r>
      <rPr>
        <sz val="5"/>
        <color theme="1"/>
        <rFont val="Times New Roman"/>
        <family val="1"/>
      </rPr>
      <t>6</t>
    </r>
    <r>
      <rPr>
        <sz val="5"/>
        <color theme="1"/>
        <rFont val="宋体"/>
        <family val="3"/>
        <charset val="134"/>
      </rPr>
      <t>月农学院与杭州一亩彩禾农业科技有限公司合作的项目</t>
    </r>
    <r>
      <rPr>
        <sz val="5"/>
        <color theme="1"/>
        <rFont val="Times New Roman"/>
        <family val="1"/>
      </rPr>
      <t>“</t>
    </r>
    <r>
      <rPr>
        <sz val="5"/>
        <color theme="1"/>
        <rFont val="宋体"/>
        <family val="3"/>
        <charset val="134"/>
      </rPr>
      <t>稻梦空间</t>
    </r>
    <r>
      <rPr>
        <sz val="5"/>
        <color theme="1"/>
        <rFont val="Times New Roman"/>
        <family val="1"/>
      </rPr>
      <t>——</t>
    </r>
    <r>
      <rPr>
        <sz val="5"/>
        <color theme="1"/>
        <rFont val="宋体"/>
        <family val="3"/>
        <charset val="134"/>
      </rPr>
      <t>全国功能性彩色水稻产业化推广领军者（贵州台江扶贫试点）</t>
    </r>
    <r>
      <rPr>
        <sz val="5"/>
        <color theme="1"/>
        <rFont val="Times New Roman"/>
        <family val="1"/>
      </rPr>
      <t>”</t>
    </r>
    <r>
      <rPr>
        <sz val="5"/>
        <color theme="1"/>
        <rFont val="宋体"/>
        <family val="3"/>
        <charset val="134"/>
      </rPr>
      <t>，成果为贵州日报所报道</t>
    </r>
  </si>
  <si>
    <r>
      <t>积极参与学校学院的学术活动，参加</t>
    </r>
    <r>
      <rPr>
        <sz val="5"/>
        <color theme="1"/>
        <rFont val="Times New Roman"/>
        <family val="1"/>
      </rPr>
      <t>2019</t>
    </r>
    <r>
      <rPr>
        <sz val="5"/>
        <color theme="1"/>
        <rFont val="宋体"/>
        <family val="3"/>
        <charset val="134"/>
      </rPr>
      <t>年中国植物病理学会；走进基层，知行合一，暑期赴湖南省武冈市农业农村局参加</t>
    </r>
    <r>
      <rPr>
        <sz val="5"/>
        <color theme="1"/>
        <rFont val="Times New Roman"/>
        <family val="1"/>
      </rPr>
      <t>2019</t>
    </r>
    <r>
      <rPr>
        <sz val="5"/>
        <color theme="1"/>
        <rFont val="宋体"/>
        <family val="3"/>
        <charset val="134"/>
      </rPr>
      <t>年浙江大学农学院精准扶贫社会实践活动；积极参与支部活动，作为主讲人在本支部讲党课</t>
    </r>
    <r>
      <rPr>
        <sz val="5"/>
        <color theme="1"/>
        <rFont val="Times New Roman"/>
        <family val="1"/>
      </rPr>
      <t>2</t>
    </r>
    <r>
      <rPr>
        <sz val="5"/>
        <color theme="1"/>
        <rFont val="宋体"/>
        <family val="3"/>
        <charset val="134"/>
      </rPr>
      <t>次，分享家乡红色事迹</t>
    </r>
    <r>
      <rPr>
        <sz val="5"/>
        <color theme="1"/>
        <rFont val="Times New Roman"/>
        <family val="1"/>
      </rPr>
      <t>1</t>
    </r>
    <r>
      <rPr>
        <sz val="5"/>
        <color theme="1"/>
        <rFont val="宋体"/>
        <family val="3"/>
        <charset val="134"/>
      </rPr>
      <t>次。</t>
    </r>
  </si>
  <si>
    <r>
      <t>病毒实验室迎新晚会、新生歌唱比赛、学院新年晚会、学校环港接力赛、校运动会（</t>
    </r>
    <r>
      <rPr>
        <sz val="5"/>
        <color theme="1"/>
        <rFont val="Times New Roman"/>
        <family val="1"/>
      </rPr>
      <t>800</t>
    </r>
    <r>
      <rPr>
        <sz val="5"/>
        <color theme="1"/>
        <rFont val="宋体"/>
        <family val="3"/>
        <charset val="134"/>
      </rPr>
      <t>米、</t>
    </r>
    <r>
      <rPr>
        <sz val="5"/>
        <color theme="1"/>
        <rFont val="Times New Roman"/>
        <family val="1"/>
      </rPr>
      <t>400</t>
    </r>
    <r>
      <rPr>
        <sz val="5"/>
        <color theme="1"/>
        <rFont val="宋体"/>
        <family val="3"/>
        <charset val="134"/>
      </rPr>
      <t>米、</t>
    </r>
    <r>
      <rPr>
        <sz val="5"/>
        <color theme="1"/>
        <rFont val="Times New Roman"/>
        <family val="1"/>
      </rPr>
      <t>4X100</t>
    </r>
    <r>
      <rPr>
        <sz val="5"/>
        <color theme="1"/>
        <rFont val="宋体"/>
        <family val="3"/>
        <charset val="134"/>
      </rPr>
      <t>接力、</t>
    </r>
    <r>
      <rPr>
        <sz val="5"/>
        <color theme="1"/>
        <rFont val="Times New Roman"/>
        <family val="1"/>
      </rPr>
      <t>10X50</t>
    </r>
    <r>
      <rPr>
        <sz val="5"/>
        <color theme="1"/>
        <rFont val="宋体"/>
        <family val="3"/>
        <charset val="134"/>
      </rPr>
      <t>接力）、农学院趣味运动会</t>
    </r>
  </si>
  <si>
    <r>
      <t>农学院生物所迎新晚会</t>
    </r>
    <r>
      <rPr>
        <sz val="5"/>
        <color theme="1"/>
        <rFont val="Times New Roman"/>
        <family val="1"/>
      </rPr>
      <t xml:space="preserve">
</t>
    </r>
    <r>
      <rPr>
        <sz val="5"/>
        <color theme="1"/>
        <rFont val="宋体"/>
        <family val="3"/>
        <charset val="134"/>
      </rPr>
      <t>农学院新生合唱比赛</t>
    </r>
    <r>
      <rPr>
        <sz val="5"/>
        <color theme="1"/>
        <rFont val="Times New Roman"/>
        <family val="1"/>
      </rPr>
      <t xml:space="preserve">
</t>
    </r>
    <r>
      <rPr>
        <sz val="5"/>
        <color theme="1"/>
        <rFont val="宋体"/>
        <family val="3"/>
        <charset val="134"/>
      </rPr>
      <t>校级社会实践</t>
    </r>
    <r>
      <rPr>
        <sz val="5"/>
        <color theme="1"/>
        <rFont val="Times New Roman"/>
        <family val="1"/>
      </rPr>
      <t>——</t>
    </r>
    <r>
      <rPr>
        <sz val="5"/>
        <color theme="1"/>
        <rFont val="宋体"/>
        <family val="3"/>
        <charset val="134"/>
      </rPr>
      <t>广西新方向现代农业发展有限公司研发专员</t>
    </r>
  </si>
  <si>
    <r>
      <t>社会实践：参加浙江大学</t>
    </r>
    <r>
      <rPr>
        <sz val="5"/>
        <color theme="1"/>
        <rFont val="Times New Roman"/>
        <family val="1"/>
      </rPr>
      <t>“</t>
    </r>
    <r>
      <rPr>
        <sz val="5"/>
        <color theme="1"/>
        <rFont val="宋体"/>
        <family val="3"/>
        <charset val="134"/>
      </rPr>
      <t>致远</t>
    </r>
    <r>
      <rPr>
        <sz val="5"/>
        <color theme="1"/>
        <rFont val="Times New Roman"/>
        <family val="1"/>
      </rPr>
      <t>”</t>
    </r>
    <r>
      <rPr>
        <sz val="5"/>
        <color theme="1"/>
        <rFont val="宋体"/>
        <family val="3"/>
        <charset val="134"/>
      </rPr>
      <t>计划研究生赴泰国实践团以泰国农业大学为实践基地开展为期三周的海外社会实践；文体活动：参加浙江大学第三届研究生实验室安全知识竞赛，并荣获三等奖及最佳人气奖的好成绩；参加农学院</t>
    </r>
    <r>
      <rPr>
        <sz val="5"/>
        <color theme="1"/>
        <rFont val="Times New Roman"/>
        <family val="1"/>
      </rPr>
      <t>“</t>
    </r>
    <r>
      <rPr>
        <sz val="5"/>
        <color theme="1"/>
        <rFont val="宋体"/>
        <family val="3"/>
        <charset val="134"/>
      </rPr>
      <t>领鹰计划</t>
    </r>
    <r>
      <rPr>
        <sz val="5"/>
        <color theme="1"/>
        <rFont val="Times New Roman"/>
        <family val="1"/>
      </rPr>
      <t>”</t>
    </r>
    <r>
      <rPr>
        <sz val="5"/>
        <color theme="1"/>
        <rFont val="宋体"/>
        <family val="3"/>
        <charset val="134"/>
      </rPr>
      <t>领导力培训项目。</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</si>
  <si>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2,IF=2.810)</t>
    </r>
  </si>
  <si>
    <r>
      <t>专利</t>
    </r>
    <r>
      <rPr>
        <sz val="11"/>
        <color theme="1"/>
        <rFont val="Times New Roman"/>
        <family val="1"/>
      </rPr>
      <t>1(</t>
    </r>
    <r>
      <rPr>
        <sz val="11"/>
        <color theme="1"/>
        <rFont val="宋体"/>
        <family val="3"/>
        <charset val="134"/>
      </rPr>
      <t>导师</t>
    </r>
    <r>
      <rPr>
        <sz val="11"/>
        <color theme="1"/>
        <rFont val="Times New Roman"/>
        <family val="1"/>
      </rPr>
      <t>1</t>
    </r>
    <r>
      <rPr>
        <sz val="11"/>
        <color theme="1"/>
        <rFont val="宋体"/>
        <family val="3"/>
        <charset val="134"/>
      </rPr>
      <t>排序</t>
    </r>
    <r>
      <rPr>
        <sz val="11"/>
        <color theme="1"/>
        <rFont val="Times New Roman"/>
        <family val="1"/>
      </rPr>
      <t xml:space="preserve">2),
</t>
    </r>
  </si>
  <si>
    <r>
      <t>参加中国植物病理学会年会，有</t>
    </r>
    <r>
      <rPr>
        <sz val="5"/>
        <color theme="1"/>
        <rFont val="Times New Roman"/>
        <family val="1"/>
      </rPr>
      <t>6</t>
    </r>
    <r>
      <rPr>
        <sz val="5"/>
        <color theme="1"/>
        <rFont val="宋体"/>
        <family val="3"/>
        <charset val="134"/>
      </rPr>
      <t>个小时志愿服务证明</t>
    </r>
  </si>
  <si>
    <r>
      <t>SCI1(3,IF=3.77),</t>
    </r>
    <r>
      <rPr>
        <sz val="11"/>
        <color theme="1"/>
        <rFont val="宋体"/>
        <family val="3"/>
        <charset val="134"/>
      </rPr>
      <t>一级</t>
    </r>
    <r>
      <rPr>
        <sz val="11"/>
        <color theme="1"/>
        <rFont val="Times New Roman"/>
        <family val="1"/>
      </rPr>
      <t>1</t>
    </r>
    <r>
      <rPr>
        <sz val="11"/>
        <color theme="1"/>
        <rFont val="宋体"/>
        <family val="3"/>
        <charset val="134"/>
      </rPr>
      <t>（</t>
    </r>
    <r>
      <rPr>
        <sz val="11"/>
        <color theme="1"/>
        <rFont val="Times New Roman"/>
        <family val="1"/>
      </rPr>
      <t>1)</t>
    </r>
  </si>
  <si>
    <r>
      <t>浙江省生物工程学会学术年会志愿者；</t>
    </r>
    <r>
      <rPr>
        <sz val="5"/>
        <color theme="1"/>
        <rFont val="Times New Roman"/>
        <family val="1"/>
      </rPr>
      <t xml:space="preserve">
</t>
    </r>
    <r>
      <rPr>
        <sz val="5"/>
        <color theme="1"/>
        <rFont val="宋体"/>
        <family val="3"/>
        <charset val="134"/>
      </rPr>
      <t>万科校友秋季、春季毅行；</t>
    </r>
    <r>
      <rPr>
        <sz val="5"/>
        <color theme="1"/>
        <rFont val="Times New Roman"/>
        <family val="1"/>
      </rPr>
      <t xml:space="preserve">
2019</t>
    </r>
    <r>
      <rPr>
        <sz val="5"/>
        <color theme="1"/>
        <rFont val="宋体"/>
        <family val="3"/>
        <charset val="134"/>
      </rPr>
      <t>级云峰宿管迎新志愿者。</t>
    </r>
  </si>
  <si>
    <r>
      <t>一级</t>
    </r>
    <r>
      <rPr>
        <sz val="11"/>
        <color theme="1"/>
        <rFont val="Times New Roman"/>
        <family val="1"/>
      </rPr>
      <t xml:space="preserve">1(1), </t>
    </r>
    <r>
      <rPr>
        <sz val="11"/>
        <color theme="1"/>
        <rFont val="宋体"/>
        <family val="3"/>
        <charset val="134"/>
      </rPr>
      <t>核心</t>
    </r>
    <r>
      <rPr>
        <sz val="11"/>
        <color theme="1"/>
        <rFont val="Times New Roman"/>
        <family val="1"/>
      </rPr>
      <t>1(1)</t>
    </r>
  </si>
  <si>
    <r>
      <t>参加</t>
    </r>
    <r>
      <rPr>
        <sz val="5"/>
        <color theme="1"/>
        <rFont val="Times New Roman"/>
        <family val="1"/>
      </rPr>
      <t>2019</t>
    </r>
    <r>
      <rPr>
        <sz val="5"/>
        <color theme="1"/>
        <rFont val="宋体"/>
        <family val="3"/>
        <charset val="134"/>
      </rPr>
      <t>年度中国柑橘协会，并获得</t>
    </r>
    <r>
      <rPr>
        <sz val="5"/>
        <color theme="1"/>
        <rFont val="Times New Roman"/>
        <family val="1"/>
      </rPr>
      <t>"</t>
    </r>
    <r>
      <rPr>
        <sz val="5"/>
        <color theme="1"/>
        <rFont val="宋体"/>
        <family val="3"/>
        <charset val="134"/>
      </rPr>
      <t>杨氏杯</t>
    </r>
    <r>
      <rPr>
        <sz val="5"/>
        <color theme="1"/>
        <rFont val="Times New Roman"/>
        <family val="1"/>
      </rPr>
      <t>"</t>
    </r>
    <r>
      <rPr>
        <sz val="5"/>
        <color theme="1"/>
        <rFont val="宋体"/>
        <family val="3"/>
        <charset val="134"/>
      </rPr>
      <t>二等奖</t>
    </r>
  </si>
  <si>
    <r>
      <t>参加农学院新生大合唱，参加农学院生物所元旦晚会</t>
    </r>
    <r>
      <rPr>
        <sz val="5"/>
        <color theme="1"/>
        <rFont val="Times New Roman"/>
        <family val="1"/>
      </rPr>
      <t xml:space="preserve"> </t>
    </r>
  </si>
  <si>
    <r>
      <t>SCI1</t>
    </r>
    <r>
      <rPr>
        <sz val="11"/>
        <color theme="1"/>
        <rFont val="宋体"/>
        <family val="3"/>
        <charset val="134"/>
      </rPr>
      <t>（</t>
    </r>
    <r>
      <rPr>
        <sz val="11"/>
        <color theme="1"/>
        <rFont val="Times New Roman"/>
        <family val="1"/>
      </rPr>
      <t>2</t>
    </r>
    <r>
      <rPr>
        <sz val="11"/>
        <color theme="1"/>
        <rFont val="宋体"/>
        <family val="3"/>
        <charset val="134"/>
      </rPr>
      <t>，</t>
    </r>
    <r>
      <rPr>
        <sz val="11"/>
        <color theme="1"/>
        <rFont val="Times New Roman"/>
        <family val="1"/>
      </rPr>
      <t>IF=3.47</t>
    </r>
    <r>
      <rPr>
        <sz val="11"/>
        <color theme="1"/>
        <rFont val="宋体"/>
        <family val="3"/>
        <charset val="134"/>
      </rPr>
      <t>）</t>
    </r>
  </si>
  <si>
    <r>
      <t>参与稻梦空间</t>
    </r>
    <r>
      <rPr>
        <sz val="5"/>
        <color theme="1"/>
        <rFont val="Times New Roman"/>
        <family val="1"/>
      </rPr>
      <t>—</t>
    </r>
    <r>
      <rPr>
        <sz val="5"/>
        <color theme="1"/>
        <rFont val="宋体"/>
        <family val="3"/>
        <charset val="134"/>
      </rPr>
      <t>全国功能性彩色水稻产业化推广领军者（赴贵州台江扶贫试点参与五彩阳芳实践活动）</t>
    </r>
  </si>
  <si>
    <r>
      <t>2018</t>
    </r>
    <r>
      <rPr>
        <sz val="5"/>
        <color theme="1"/>
        <rFont val="宋体"/>
        <family val="3"/>
        <charset val="134"/>
      </rPr>
      <t>年</t>
    </r>
    <r>
      <rPr>
        <sz val="5"/>
        <color theme="1"/>
        <rFont val="Times New Roman"/>
        <family val="1"/>
      </rPr>
      <t>“</t>
    </r>
    <r>
      <rPr>
        <sz val="5"/>
        <color theme="1"/>
        <rFont val="宋体"/>
        <family val="3"/>
        <charset val="134"/>
      </rPr>
      <t>春社茶学杯</t>
    </r>
    <r>
      <rPr>
        <sz val="5"/>
        <color theme="1"/>
        <rFont val="Times New Roman"/>
        <family val="1"/>
      </rPr>
      <t>”</t>
    </r>
    <r>
      <rPr>
        <sz val="5"/>
        <color theme="1"/>
        <rFont val="宋体"/>
        <family val="3"/>
        <charset val="134"/>
      </rPr>
      <t>第四届全国大学生茶艺技能大赛团体创新茶艺金奖</t>
    </r>
  </si>
  <si>
    <r>
      <t>“</t>
    </r>
    <r>
      <rPr>
        <sz val="5"/>
        <color theme="1"/>
        <rFont val="宋体"/>
        <family val="3"/>
        <charset val="134"/>
      </rPr>
      <t>领鹰计划</t>
    </r>
    <r>
      <rPr>
        <sz val="5"/>
        <color theme="1"/>
        <rFont val="Times New Roman"/>
        <family val="1"/>
      </rPr>
      <t>”</t>
    </r>
    <r>
      <rPr>
        <sz val="5"/>
        <color theme="1"/>
        <rFont val="宋体"/>
        <family val="3"/>
        <charset val="134"/>
      </rPr>
      <t>人才素质提升工程讲解员；学术界英语沙龙主讲人；第五届</t>
    </r>
    <r>
      <rPr>
        <sz val="5"/>
        <color theme="1"/>
        <rFont val="Times New Roman"/>
        <family val="1"/>
      </rPr>
      <t>“</t>
    </r>
    <r>
      <rPr>
        <sz val="5"/>
        <color theme="1"/>
        <rFont val="宋体"/>
        <family val="3"/>
        <charset val="134"/>
      </rPr>
      <t>互联网</t>
    </r>
    <r>
      <rPr>
        <sz val="5"/>
        <color theme="1"/>
        <rFont val="Times New Roman"/>
        <family val="1"/>
      </rPr>
      <t>+”</t>
    </r>
    <r>
      <rPr>
        <sz val="5"/>
        <color theme="1"/>
        <rFont val="宋体"/>
        <family val="3"/>
        <charset val="134"/>
      </rPr>
      <t>创新创业大赛骨干志愿者；参加了歌唱祖国师生合唱比赛等。</t>
    </r>
  </si>
  <si>
    <r>
      <t>2018</t>
    </r>
    <r>
      <rPr>
        <sz val="5"/>
        <color theme="1"/>
        <rFont val="宋体"/>
        <family val="3"/>
        <charset val="134"/>
      </rPr>
      <t>年</t>
    </r>
    <r>
      <rPr>
        <sz val="5"/>
        <color theme="1"/>
        <rFont val="Times New Roman"/>
        <family val="1"/>
      </rPr>
      <t>10</t>
    </r>
    <r>
      <rPr>
        <sz val="5"/>
        <color theme="1"/>
        <rFont val="宋体"/>
        <family val="3"/>
        <charset val="134"/>
      </rPr>
      <t>月，赴山东参加</t>
    </r>
    <r>
      <rPr>
        <sz val="5"/>
        <color theme="1"/>
        <rFont val="Times New Roman"/>
        <family val="1"/>
      </rPr>
      <t>2018</t>
    </r>
    <r>
      <rPr>
        <sz val="5"/>
        <color theme="1"/>
        <rFont val="宋体"/>
        <family val="3"/>
        <charset val="134"/>
      </rPr>
      <t>年植物病毒学术年会；</t>
    </r>
    <r>
      <rPr>
        <sz val="5"/>
        <color theme="1"/>
        <rFont val="Times New Roman"/>
        <family val="1"/>
      </rPr>
      <t>2018</t>
    </r>
    <r>
      <rPr>
        <sz val="5"/>
        <color theme="1"/>
        <rFont val="宋体"/>
        <family val="3"/>
        <charset val="134"/>
      </rPr>
      <t>年</t>
    </r>
    <r>
      <rPr>
        <sz val="5"/>
        <color theme="1"/>
        <rFont val="Times New Roman"/>
        <family val="1"/>
      </rPr>
      <t>3</t>
    </r>
    <r>
      <rPr>
        <sz val="5"/>
        <color theme="1"/>
        <rFont val="宋体"/>
        <family val="3"/>
        <charset val="134"/>
      </rPr>
      <t>月</t>
    </r>
    <r>
      <rPr>
        <sz val="5"/>
        <color theme="1"/>
        <rFont val="Times New Roman"/>
        <family val="1"/>
      </rPr>
      <t>-2019</t>
    </r>
    <r>
      <rPr>
        <sz val="5"/>
        <color theme="1"/>
        <rFont val="宋体"/>
        <family val="3"/>
        <charset val="134"/>
      </rPr>
      <t>年</t>
    </r>
    <r>
      <rPr>
        <sz val="5"/>
        <color theme="1"/>
        <rFont val="Times New Roman"/>
        <family val="1"/>
      </rPr>
      <t>3</t>
    </r>
    <r>
      <rPr>
        <sz val="5"/>
        <color theme="1"/>
        <rFont val="宋体"/>
        <family val="3"/>
        <charset val="134"/>
      </rPr>
      <t>月曾任生物所研究生第一党支部的党支部书记一职，积极组织支部开展党课理论学习，做好组织发展等本职工作；</t>
    </r>
    <r>
      <rPr>
        <sz val="5"/>
        <color theme="1"/>
        <rFont val="Times New Roman"/>
        <family val="1"/>
      </rPr>
      <t>2019</t>
    </r>
    <r>
      <rPr>
        <sz val="5"/>
        <color theme="1"/>
        <rFont val="宋体"/>
        <family val="3"/>
        <charset val="134"/>
      </rPr>
      <t>年</t>
    </r>
    <r>
      <rPr>
        <sz val="5"/>
        <color theme="1"/>
        <rFont val="Times New Roman"/>
        <family val="1"/>
      </rPr>
      <t>1</t>
    </r>
    <r>
      <rPr>
        <sz val="5"/>
        <color theme="1"/>
        <rFont val="宋体"/>
        <family val="3"/>
        <charset val="134"/>
      </rPr>
      <t>月，生物所</t>
    </r>
    <r>
      <rPr>
        <sz val="5"/>
        <color theme="1"/>
        <rFont val="Times New Roman"/>
        <family val="1"/>
      </rPr>
      <t>2019</t>
    </r>
    <r>
      <rPr>
        <sz val="5"/>
        <color theme="1"/>
        <rFont val="宋体"/>
        <family val="3"/>
        <charset val="134"/>
      </rPr>
      <t>年元旦晚会幕后主策划之一，并表演节目《你曾是少年》；</t>
    </r>
    <r>
      <rPr>
        <sz val="5"/>
        <color theme="1"/>
        <rFont val="Times New Roman"/>
        <family val="1"/>
      </rPr>
      <t>2019</t>
    </r>
    <r>
      <rPr>
        <sz val="5"/>
        <color theme="1"/>
        <rFont val="宋体"/>
        <family val="3"/>
        <charset val="134"/>
      </rPr>
      <t>年</t>
    </r>
    <r>
      <rPr>
        <sz val="5"/>
        <color theme="1"/>
        <rFont val="Times New Roman"/>
        <family val="1"/>
      </rPr>
      <t>4</t>
    </r>
    <r>
      <rPr>
        <sz val="5"/>
        <color theme="1"/>
        <rFont val="宋体"/>
        <family val="3"/>
        <charset val="134"/>
      </rPr>
      <t>月</t>
    </r>
    <r>
      <rPr>
        <sz val="5"/>
        <color theme="1"/>
        <rFont val="Times New Roman"/>
        <family val="1"/>
      </rPr>
      <t>26</t>
    </r>
    <r>
      <rPr>
        <sz val="5"/>
        <color theme="1"/>
        <rFont val="宋体"/>
        <family val="3"/>
        <charset val="134"/>
      </rPr>
      <t>日作为支部代表参加学院第四次党代会；</t>
    </r>
    <r>
      <rPr>
        <sz val="5"/>
        <color theme="1"/>
        <rFont val="Times New Roman"/>
        <family val="1"/>
      </rPr>
      <t>2019</t>
    </r>
    <r>
      <rPr>
        <sz val="5"/>
        <color theme="1"/>
        <rFont val="宋体"/>
        <family val="3"/>
        <charset val="134"/>
      </rPr>
      <t>年</t>
    </r>
    <r>
      <rPr>
        <sz val="5"/>
        <color theme="1"/>
        <rFont val="Times New Roman"/>
        <family val="1"/>
      </rPr>
      <t>6</t>
    </r>
    <r>
      <rPr>
        <sz val="5"/>
        <color theme="1"/>
        <rFont val="宋体"/>
        <family val="3"/>
        <charset val="134"/>
      </rPr>
      <t>月参加院级第七期</t>
    </r>
    <r>
      <rPr>
        <sz val="5"/>
        <color theme="1"/>
        <rFont val="Times New Roman"/>
        <family val="1"/>
      </rPr>
      <t>“</t>
    </r>
    <r>
      <rPr>
        <sz val="5"/>
        <color theme="1"/>
        <rFont val="宋体"/>
        <family val="3"/>
        <charset val="134"/>
      </rPr>
      <t>求职训练营</t>
    </r>
    <r>
      <rPr>
        <sz val="5"/>
        <color theme="1"/>
        <rFont val="Times New Roman"/>
        <family val="1"/>
      </rPr>
      <t>”</t>
    </r>
    <r>
      <rPr>
        <sz val="5"/>
        <color theme="1"/>
        <rFont val="宋体"/>
        <family val="3"/>
        <charset val="134"/>
      </rPr>
      <t>，并顺利结业，先后走访了三只松鼠、农夫山泉、上海洋山海关等名企和国家事业单位；</t>
    </r>
    <r>
      <rPr>
        <sz val="5"/>
        <color theme="1"/>
        <rFont val="Times New Roman"/>
        <family val="1"/>
      </rPr>
      <t>2019</t>
    </r>
    <r>
      <rPr>
        <sz val="5"/>
        <color theme="1"/>
        <rFont val="宋体"/>
        <family val="3"/>
        <charset val="134"/>
      </rPr>
      <t>年</t>
    </r>
    <r>
      <rPr>
        <sz val="5"/>
        <color theme="1"/>
        <rFont val="Times New Roman"/>
        <family val="1"/>
      </rPr>
      <t>9</t>
    </r>
    <r>
      <rPr>
        <sz val="5"/>
        <color theme="1"/>
        <rFont val="宋体"/>
        <family val="3"/>
        <charset val="134"/>
      </rPr>
      <t>月参与录制了由中央教育电视台主办，浙大承办的</t>
    </r>
    <r>
      <rPr>
        <sz val="5"/>
        <color theme="1"/>
        <rFont val="Times New Roman"/>
        <family val="1"/>
      </rPr>
      <t>“</t>
    </r>
    <r>
      <rPr>
        <sz val="5"/>
        <color theme="1"/>
        <rFont val="宋体"/>
        <family val="3"/>
        <charset val="134"/>
      </rPr>
      <t>浙江大学</t>
    </r>
    <r>
      <rPr>
        <sz val="5"/>
        <color theme="1"/>
        <rFont val="Times New Roman"/>
        <family val="1"/>
      </rPr>
      <t xml:space="preserve"> </t>
    </r>
    <r>
      <rPr>
        <sz val="5"/>
        <color theme="1"/>
        <rFont val="宋体"/>
        <family val="3"/>
        <charset val="134"/>
      </rPr>
      <t>青春歌会</t>
    </r>
    <r>
      <rPr>
        <sz val="5"/>
        <color theme="1"/>
        <rFont val="Times New Roman"/>
        <family val="1"/>
      </rPr>
      <t>”</t>
    </r>
    <r>
      <rPr>
        <sz val="5"/>
        <color theme="1"/>
        <rFont val="宋体"/>
        <family val="3"/>
        <charset val="134"/>
      </rPr>
      <t>，为祖国</t>
    </r>
    <r>
      <rPr>
        <sz val="5"/>
        <color theme="1"/>
        <rFont val="Times New Roman"/>
        <family val="1"/>
      </rPr>
      <t>70</t>
    </r>
    <r>
      <rPr>
        <sz val="5"/>
        <color theme="1"/>
        <rFont val="宋体"/>
        <family val="3"/>
        <charset val="134"/>
      </rPr>
      <t>周年献礼；已连续四次参加浙大毅行；组织安排生物所定期举办学术沙龙系列学术报告</t>
    </r>
    <r>
      <rPr>
        <sz val="5"/>
        <color theme="1"/>
        <rFont val="Times New Roman"/>
        <family val="1"/>
      </rPr>
      <t>7</t>
    </r>
    <r>
      <rPr>
        <sz val="5"/>
        <color theme="1"/>
        <rFont val="宋体"/>
        <family val="3"/>
        <charset val="134"/>
      </rPr>
      <t>期。</t>
    </r>
  </si>
  <si>
    <r>
      <t>2019</t>
    </r>
    <r>
      <rPr>
        <sz val="5"/>
        <color theme="1"/>
        <rFont val="宋体"/>
        <family val="3"/>
        <charset val="134"/>
      </rPr>
      <t>年</t>
    </r>
    <r>
      <rPr>
        <sz val="5"/>
        <color theme="1"/>
        <rFont val="Times New Roman"/>
        <family val="1"/>
      </rPr>
      <t>6</t>
    </r>
    <r>
      <rPr>
        <sz val="5"/>
        <color theme="1"/>
        <rFont val="宋体"/>
        <family val="3"/>
        <charset val="134"/>
      </rPr>
      <t>月参与</t>
    </r>
    <r>
      <rPr>
        <sz val="5"/>
        <color theme="1"/>
        <rFont val="Times New Roman"/>
        <family val="1"/>
      </rPr>
      <t>“</t>
    </r>
    <r>
      <rPr>
        <sz val="5"/>
        <color theme="1"/>
        <rFont val="宋体"/>
        <family val="3"/>
        <charset val="134"/>
      </rPr>
      <t>稻梦空间</t>
    </r>
    <r>
      <rPr>
        <sz val="5"/>
        <color theme="1"/>
        <rFont val="Times New Roman"/>
        <family val="1"/>
      </rPr>
      <t>——</t>
    </r>
    <r>
      <rPr>
        <sz val="5"/>
        <color theme="1"/>
        <rFont val="宋体"/>
        <family val="3"/>
        <charset val="134"/>
      </rPr>
      <t>全国功能性彩色水稻产业化推广领军者</t>
    </r>
    <r>
      <rPr>
        <sz val="5"/>
        <color theme="1"/>
        <rFont val="Times New Roman"/>
        <family val="1"/>
      </rPr>
      <t>”</t>
    </r>
    <r>
      <rPr>
        <sz val="5"/>
        <color theme="1"/>
        <rFont val="宋体"/>
        <family val="3"/>
        <charset val="134"/>
      </rPr>
      <t>在贵州台江扶贫试验点的一亩彩稻项目。</t>
    </r>
  </si>
  <si>
    <r>
      <t>浙江大学农学院赴湖北咸丰精准扶贫团宣传组成员、农学院第七届求职训练营结营营员、农学院</t>
    </r>
    <r>
      <rPr>
        <sz val="5"/>
        <color theme="1"/>
        <rFont val="Times New Roman"/>
        <family val="1"/>
      </rPr>
      <t>“</t>
    </r>
    <r>
      <rPr>
        <sz val="5"/>
        <color theme="1"/>
        <rFont val="宋体"/>
        <family val="3"/>
        <charset val="134"/>
      </rPr>
      <t>青禾之声</t>
    </r>
    <r>
      <rPr>
        <sz val="5"/>
        <color theme="1"/>
        <rFont val="Times New Roman"/>
        <family val="1"/>
      </rPr>
      <t>”</t>
    </r>
    <r>
      <rPr>
        <sz val="5"/>
        <color theme="1"/>
        <rFont val="宋体"/>
        <family val="3"/>
        <charset val="134"/>
      </rPr>
      <t>宣传骨干培训班结业成员</t>
    </r>
  </si>
  <si>
    <r>
      <t>参加第三届作物黄萎病研究专题学术大会；筹备</t>
    </r>
    <r>
      <rPr>
        <sz val="5"/>
        <color theme="1"/>
        <rFont val="Times New Roman"/>
        <family val="1"/>
      </rPr>
      <t>2019</t>
    </r>
    <r>
      <rPr>
        <sz val="5"/>
        <color theme="1"/>
        <rFont val="宋体"/>
        <family val="3"/>
        <charset val="134"/>
      </rPr>
      <t>年浙江大学彩稻春播；参与筹备农学院</t>
    </r>
    <r>
      <rPr>
        <sz val="5"/>
        <color theme="1"/>
        <rFont val="Times New Roman"/>
        <family val="1"/>
      </rPr>
      <t>“</t>
    </r>
    <r>
      <rPr>
        <sz val="5"/>
        <color theme="1"/>
        <rFont val="宋体"/>
        <family val="3"/>
        <charset val="134"/>
      </rPr>
      <t>挑战者计划</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青禾训练营</t>
    </r>
    <r>
      <rPr>
        <sz val="5"/>
        <color theme="1"/>
        <rFont val="Times New Roman"/>
        <family val="1"/>
      </rPr>
      <t>”</t>
    </r>
    <r>
      <rPr>
        <sz val="5"/>
        <color theme="1"/>
        <rFont val="宋体"/>
        <family val="3"/>
        <charset val="134"/>
      </rPr>
      <t>和第十三届春博会双创馆海报等活动。</t>
    </r>
  </si>
  <si>
    <r>
      <t>1</t>
    </r>
    <r>
      <rPr>
        <sz val="5"/>
        <color theme="1"/>
        <rFont val="宋体"/>
        <family val="3"/>
        <charset val="134"/>
      </rPr>
      <t>、参与</t>
    </r>
    <r>
      <rPr>
        <sz val="5"/>
        <color theme="1"/>
        <rFont val="Times New Roman"/>
        <family val="1"/>
      </rPr>
      <t>2018</t>
    </r>
    <r>
      <rPr>
        <sz val="5"/>
        <color theme="1"/>
        <rFont val="宋体"/>
        <family val="3"/>
        <charset val="134"/>
      </rPr>
      <t>年国家自然科学基金项目；</t>
    </r>
    <r>
      <rPr>
        <sz val="5"/>
        <color theme="1"/>
        <rFont val="Times New Roman"/>
        <family val="1"/>
      </rPr>
      <t>2</t>
    </r>
    <r>
      <rPr>
        <sz val="5"/>
        <color theme="1"/>
        <rFont val="宋体"/>
        <family val="3"/>
        <charset val="134"/>
      </rPr>
      <t>、本学年积极参与学生工作，担任浙江大学研究生艺术团舞团副团长；</t>
    </r>
    <r>
      <rPr>
        <sz val="5"/>
        <color theme="1"/>
        <rFont val="Times New Roman"/>
        <family val="1"/>
      </rPr>
      <t>3</t>
    </r>
    <r>
      <rPr>
        <sz val="5"/>
        <color theme="1"/>
        <rFont val="宋体"/>
        <family val="3"/>
        <charset val="134"/>
      </rPr>
      <t>、积极参与文体活动，作为生物所学生代表参与学院教职工迎新联谊会表演和校级；</t>
    </r>
    <r>
      <rPr>
        <sz val="5"/>
        <color theme="1"/>
        <rFont val="Times New Roman"/>
        <family val="1"/>
      </rPr>
      <t>4</t>
    </r>
    <r>
      <rPr>
        <sz val="5"/>
        <color theme="1"/>
        <rFont val="宋体"/>
        <family val="3"/>
        <charset val="134"/>
      </rPr>
      <t>、参加公益活动，作为志愿者参加杭州产品经理大会，协助开展</t>
    </r>
    <r>
      <rPr>
        <sz val="5"/>
        <color theme="1"/>
        <rFont val="Times New Roman"/>
        <family val="1"/>
      </rPr>
      <t>1000</t>
    </r>
    <r>
      <rPr>
        <sz val="5"/>
        <color theme="1"/>
        <rFont val="宋体"/>
        <family val="3"/>
        <charset val="134"/>
      </rPr>
      <t>人产品经理大会的会务工作；</t>
    </r>
    <r>
      <rPr>
        <sz val="5"/>
        <color theme="1"/>
        <rFont val="Times New Roman"/>
        <family val="1"/>
      </rPr>
      <t>5</t>
    </r>
    <r>
      <rPr>
        <sz val="5"/>
        <color theme="1"/>
        <rFont val="宋体"/>
        <family val="3"/>
        <charset val="134"/>
      </rPr>
      <t>、积极参加生物所举办的学术沙龙讲座和科研讲座</t>
    </r>
  </si>
  <si>
    <r>
      <t>在浙江大学赴北京与内蒙古中国农业现状调研社会实践团中担任老师助理；</t>
    </r>
    <r>
      <rPr>
        <sz val="5"/>
        <color theme="1"/>
        <rFont val="Times New Roman"/>
        <family val="1"/>
      </rPr>
      <t xml:space="preserve">
</t>
    </r>
    <r>
      <rPr>
        <sz val="5"/>
        <color theme="1"/>
        <rFont val="宋体"/>
        <family val="3"/>
        <charset val="134"/>
      </rPr>
      <t>浙江省生物工程学会暨海高会学术年会志愿者</t>
    </r>
  </si>
  <si>
    <r>
      <t>1. </t>
    </r>
    <r>
      <rPr>
        <sz val="5"/>
        <color theme="1"/>
        <rFont val="宋体"/>
        <family val="3"/>
        <charset val="134"/>
      </rPr>
      <t>参加浙江大学农学院赴北京</t>
    </r>
    <r>
      <rPr>
        <sz val="5"/>
        <color theme="1"/>
        <rFont val="Times New Roman"/>
        <family val="1"/>
      </rPr>
      <t>-</t>
    </r>
    <r>
      <rPr>
        <sz val="5"/>
        <color theme="1"/>
        <rFont val="宋体"/>
        <family val="3"/>
        <charset val="134"/>
      </rPr>
      <t>内蒙古暑期社会实践；</t>
    </r>
    <r>
      <rPr>
        <sz val="5"/>
        <color theme="1"/>
        <rFont val="Times New Roman"/>
        <family val="1"/>
      </rPr>
      <t xml:space="preserve">
2. </t>
    </r>
    <r>
      <rPr>
        <sz val="5"/>
        <color theme="1"/>
        <rFont val="宋体"/>
        <family val="3"/>
        <charset val="134"/>
      </rPr>
      <t>赴南京参与</t>
    </r>
    <r>
      <rPr>
        <sz val="5"/>
        <color theme="1"/>
        <rFont val="Times New Roman"/>
        <family val="1"/>
      </rPr>
      <t>“</t>
    </r>
    <r>
      <rPr>
        <sz val="5"/>
        <color theme="1"/>
        <rFont val="宋体"/>
        <family val="3"/>
        <charset val="134"/>
      </rPr>
      <t>传承革命精神、寻访红色南京</t>
    </r>
    <r>
      <rPr>
        <sz val="5"/>
        <color theme="1"/>
        <rFont val="Times New Roman"/>
        <family val="1"/>
      </rPr>
      <t>”</t>
    </r>
    <r>
      <rPr>
        <sz val="5"/>
        <color theme="1"/>
        <rFont val="宋体"/>
        <family val="3"/>
        <charset val="134"/>
      </rPr>
      <t>学生党支部书记主题当日活动；</t>
    </r>
    <r>
      <rPr>
        <sz val="5"/>
        <color theme="1"/>
        <rFont val="Times New Roman"/>
        <family val="1"/>
      </rPr>
      <t xml:space="preserve">
3. 2018</t>
    </r>
    <r>
      <rPr>
        <sz val="5"/>
        <color theme="1"/>
        <rFont val="宋体"/>
        <family val="3"/>
        <charset val="134"/>
      </rPr>
      <t>年浙江大学暑期社会实践十佳团队称号</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</si>
  <si>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2,IF=3.38)</t>
    </r>
    <r>
      <rPr>
        <sz val="11"/>
        <color theme="1"/>
        <rFont val="宋体"/>
        <family val="3"/>
        <charset val="134"/>
      </rPr>
      <t>，核心</t>
    </r>
    <r>
      <rPr>
        <sz val="11"/>
        <color theme="1"/>
        <rFont val="Times New Roman"/>
        <family val="1"/>
      </rPr>
      <t>1</t>
    </r>
    <r>
      <rPr>
        <sz val="11"/>
        <color theme="1"/>
        <rFont val="宋体"/>
        <family val="3"/>
        <charset val="134"/>
      </rPr>
      <t>（</t>
    </r>
    <r>
      <rPr>
        <sz val="11"/>
        <color theme="1"/>
        <rFont val="Times New Roman"/>
        <family val="1"/>
      </rPr>
      <t>1)</t>
    </r>
  </si>
  <si>
    <r>
      <t>专利</t>
    </r>
    <r>
      <rPr>
        <sz val="11"/>
        <color theme="1"/>
        <rFont val="Times New Roman"/>
        <family val="1"/>
      </rPr>
      <t>4</t>
    </r>
    <r>
      <rPr>
        <sz val="11"/>
        <color theme="1"/>
        <rFont val="宋体"/>
        <family val="3"/>
        <charset val="134"/>
      </rPr>
      <t>（</t>
    </r>
    <r>
      <rPr>
        <sz val="11"/>
        <color theme="1"/>
        <rFont val="Times New Roman"/>
        <family val="1"/>
      </rPr>
      <t xml:space="preserve"> 1</t>
    </r>
    <r>
      <rPr>
        <sz val="11"/>
        <color theme="1"/>
        <rFont val="宋体"/>
        <family val="3"/>
        <charset val="134"/>
      </rPr>
      <t>，</t>
    </r>
    <r>
      <rPr>
        <sz val="11"/>
        <color theme="1"/>
        <rFont val="Times New Roman"/>
        <family val="1"/>
      </rPr>
      <t>1</t>
    </r>
    <r>
      <rPr>
        <sz val="11"/>
        <color theme="1"/>
        <rFont val="宋体"/>
        <family val="3"/>
        <charset val="134"/>
      </rPr>
      <t>，</t>
    </r>
    <r>
      <rPr>
        <sz val="11"/>
        <color theme="1"/>
        <rFont val="Times New Roman"/>
        <family val="1"/>
      </rPr>
      <t>1</t>
    </r>
    <r>
      <rPr>
        <sz val="11"/>
        <color theme="1"/>
        <rFont val="宋体"/>
        <family val="3"/>
        <charset val="134"/>
      </rPr>
      <t>，</t>
    </r>
    <r>
      <rPr>
        <sz val="11"/>
        <color theme="1"/>
        <rFont val="Times New Roman"/>
        <family val="1"/>
      </rPr>
      <t>1</t>
    </r>
    <r>
      <rPr>
        <sz val="11"/>
        <color theme="1"/>
        <rFont val="宋体"/>
        <family val="3"/>
        <charset val="134"/>
      </rPr>
      <t>）</t>
    </r>
  </si>
  <si>
    <r>
      <t>参加</t>
    </r>
    <r>
      <rPr>
        <sz val="5"/>
        <color theme="1"/>
        <rFont val="Times New Roman"/>
        <family val="1"/>
      </rPr>
      <t>2018</t>
    </r>
    <r>
      <rPr>
        <sz val="5"/>
        <color theme="1"/>
        <rFont val="宋体"/>
        <family val="3"/>
        <charset val="134"/>
      </rPr>
      <t>年新生大合唱，参与</t>
    </r>
    <r>
      <rPr>
        <sz val="5"/>
        <color theme="1"/>
        <rFont val="Times New Roman"/>
        <family val="1"/>
      </rPr>
      <t>2019</t>
    </r>
    <r>
      <rPr>
        <sz val="5"/>
        <color theme="1"/>
        <rFont val="宋体"/>
        <family val="3"/>
        <charset val="134"/>
      </rPr>
      <t>年暑期赴陕西</t>
    </r>
    <r>
      <rPr>
        <sz val="5"/>
        <color theme="1"/>
        <rFont val="Times New Roman"/>
        <family val="1"/>
      </rPr>
      <t>“</t>
    </r>
    <r>
      <rPr>
        <sz val="5"/>
        <color theme="1"/>
        <rFont val="宋体"/>
        <family val="3"/>
        <charset val="134"/>
      </rPr>
      <t>助力乡村振兴</t>
    </r>
    <r>
      <rPr>
        <sz val="5"/>
        <color theme="1"/>
        <rFont val="Times New Roman"/>
        <family val="1"/>
      </rPr>
      <t>”</t>
    </r>
    <r>
      <rPr>
        <sz val="5"/>
        <color theme="1"/>
        <rFont val="宋体"/>
        <family val="3"/>
        <charset val="134"/>
      </rPr>
      <t>暑期社会实践团</t>
    </r>
  </si>
  <si>
    <r>
      <t>1.</t>
    </r>
    <r>
      <rPr>
        <sz val="5"/>
        <color theme="1"/>
        <rFont val="宋体"/>
        <family val="3"/>
        <charset val="134"/>
      </rPr>
      <t>担任生物所</t>
    </r>
    <r>
      <rPr>
        <sz val="5"/>
        <color theme="1"/>
        <rFont val="Times New Roman"/>
        <family val="1"/>
      </rPr>
      <t>2019</t>
    </r>
    <r>
      <rPr>
        <sz val="5"/>
        <color theme="1"/>
        <rFont val="宋体"/>
        <family val="3"/>
        <charset val="134"/>
      </rPr>
      <t>年新年晚会主持人；</t>
    </r>
    <r>
      <rPr>
        <sz val="5"/>
        <color theme="1"/>
        <rFont val="Times New Roman"/>
        <family val="1"/>
      </rPr>
      <t>2.</t>
    </r>
    <r>
      <rPr>
        <sz val="5"/>
        <color theme="1"/>
        <rFont val="宋体"/>
        <family val="3"/>
        <charset val="134"/>
      </rPr>
      <t>在校运动会中作为农学院代表队的一员，参加女生</t>
    </r>
    <r>
      <rPr>
        <sz val="5"/>
        <color theme="1"/>
        <rFont val="Times New Roman"/>
        <family val="1"/>
      </rPr>
      <t>4*400</t>
    </r>
    <r>
      <rPr>
        <sz val="5"/>
        <color theme="1"/>
        <rFont val="宋体"/>
        <family val="3"/>
        <charset val="134"/>
      </rPr>
      <t>接力比赛；</t>
    </r>
    <r>
      <rPr>
        <sz val="5"/>
        <color theme="1"/>
        <rFont val="Times New Roman"/>
        <family val="1"/>
      </rPr>
      <t>3.</t>
    </r>
    <r>
      <rPr>
        <sz val="5"/>
        <color theme="1"/>
        <rFont val="宋体"/>
        <family val="3"/>
        <charset val="134"/>
      </rPr>
      <t>作为农学院合唱团的一员参加</t>
    </r>
    <r>
      <rPr>
        <sz val="5"/>
        <color theme="1"/>
        <rFont val="Times New Roman"/>
        <family val="1"/>
      </rPr>
      <t>“</t>
    </r>
    <r>
      <rPr>
        <sz val="5"/>
        <color theme="1"/>
        <rFont val="宋体"/>
        <family val="3"/>
        <charset val="134"/>
      </rPr>
      <t>我和我的祖国</t>
    </r>
    <r>
      <rPr>
        <sz val="5"/>
        <color theme="1"/>
        <rFont val="Times New Roman"/>
        <family val="1"/>
      </rPr>
      <t>”</t>
    </r>
    <r>
      <rPr>
        <sz val="5"/>
        <color theme="1"/>
        <rFont val="宋体"/>
        <family val="3"/>
        <charset val="134"/>
      </rPr>
      <t>校级合唱比赛。</t>
    </r>
  </si>
  <si>
    <r>
      <t>青冉计划、青禾之声、</t>
    </r>
    <r>
      <rPr>
        <sz val="5"/>
        <color theme="1"/>
        <rFont val="Times New Roman"/>
        <family val="1"/>
      </rPr>
      <t>2019</t>
    </r>
    <r>
      <rPr>
        <sz val="5"/>
        <color theme="1"/>
        <rFont val="宋体"/>
        <family val="3"/>
        <charset val="134"/>
      </rPr>
      <t>年优秀学生骨干参加领导力教育实践项目</t>
    </r>
    <phoneticPr fontId="7" type="noConversion"/>
  </si>
  <si>
    <r>
      <t>1.</t>
    </r>
    <r>
      <rPr>
        <sz val="5"/>
        <color theme="1"/>
        <rFont val="宋体"/>
        <family val="3"/>
        <charset val="134"/>
      </rPr>
      <t>参与浙江大学农学院赴云南景东社会实践团队，调研茶产业；</t>
    </r>
    <r>
      <rPr>
        <sz val="5"/>
        <color theme="1"/>
        <rFont val="Times New Roman"/>
        <family val="1"/>
      </rPr>
      <t>2.</t>
    </r>
    <r>
      <rPr>
        <sz val="5"/>
        <color theme="1"/>
        <rFont val="宋体"/>
        <family val="3"/>
        <charset val="134"/>
      </rPr>
      <t>参与</t>
    </r>
    <r>
      <rPr>
        <sz val="5"/>
        <color theme="1"/>
        <rFont val="Times New Roman"/>
        <family val="1"/>
      </rPr>
      <t>2018</t>
    </r>
    <r>
      <rPr>
        <sz val="5"/>
        <color theme="1"/>
        <rFont val="宋体"/>
        <family val="3"/>
        <charset val="134"/>
      </rPr>
      <t>年浙江大学运动会田径比赛并获</t>
    </r>
    <r>
      <rPr>
        <sz val="5"/>
        <color theme="1"/>
        <rFont val="Times New Roman"/>
        <family val="1"/>
      </rPr>
      <t>“</t>
    </r>
    <r>
      <rPr>
        <sz val="5"/>
        <color theme="1"/>
        <rFont val="宋体"/>
        <family val="3"/>
        <charset val="134"/>
      </rPr>
      <t>研究生女子</t>
    </r>
    <r>
      <rPr>
        <sz val="5"/>
        <color theme="1"/>
        <rFont val="Times New Roman"/>
        <family val="1"/>
      </rPr>
      <t>4*100</t>
    </r>
    <r>
      <rPr>
        <sz val="5"/>
        <color theme="1"/>
        <rFont val="宋体"/>
        <family val="3"/>
        <charset val="134"/>
      </rPr>
      <t>米第七名</t>
    </r>
    <r>
      <rPr>
        <sz val="5"/>
        <color theme="1"/>
        <rFont val="Times New Roman"/>
        <family val="1"/>
      </rPr>
      <t>”</t>
    </r>
    <r>
      <rPr>
        <sz val="5"/>
        <color theme="1"/>
        <rFont val="宋体"/>
        <family val="3"/>
        <charset val="134"/>
      </rPr>
      <t>；</t>
    </r>
    <r>
      <rPr>
        <sz val="5"/>
        <color theme="1"/>
        <rFont val="Times New Roman"/>
        <family val="1"/>
      </rPr>
      <t>3</t>
    </r>
    <r>
      <rPr>
        <sz val="5"/>
        <color theme="1"/>
        <rFont val="宋体"/>
        <family val="3"/>
        <charset val="134"/>
      </rPr>
      <t>、参与校第五届学生节方阵巡游并当志愿者；</t>
    </r>
    <r>
      <rPr>
        <sz val="5"/>
        <color theme="1"/>
        <rFont val="Times New Roman"/>
        <family val="1"/>
      </rPr>
      <t>4</t>
    </r>
    <r>
      <rPr>
        <sz val="5"/>
        <color theme="1"/>
        <rFont val="宋体"/>
        <family val="3"/>
        <charset val="134"/>
      </rPr>
      <t>、参与浙江大学第五届学生节</t>
    </r>
    <r>
      <rPr>
        <sz val="5"/>
        <color theme="1"/>
        <rFont val="Times New Roman"/>
        <family val="1"/>
      </rPr>
      <t>——“</t>
    </r>
    <r>
      <rPr>
        <sz val="5"/>
        <color theme="1"/>
        <rFont val="宋体"/>
        <family val="3"/>
        <charset val="134"/>
      </rPr>
      <t>拾趣</t>
    </r>
    <r>
      <rPr>
        <sz val="5"/>
        <color theme="1"/>
        <rFont val="Times New Roman"/>
        <family val="1"/>
      </rPr>
      <t>”</t>
    </r>
    <r>
      <rPr>
        <sz val="5"/>
        <color theme="1"/>
        <rFont val="宋体"/>
        <family val="3"/>
        <charset val="134"/>
      </rPr>
      <t>趣味学术运动会获一等奖；</t>
    </r>
    <r>
      <rPr>
        <sz val="5"/>
        <color theme="1"/>
        <rFont val="Times New Roman"/>
        <family val="1"/>
      </rPr>
      <t>5</t>
    </r>
    <r>
      <rPr>
        <sz val="5"/>
        <color theme="1"/>
        <rFont val="宋体"/>
        <family val="3"/>
        <charset val="134"/>
      </rPr>
      <t>、获得共青团浙江大学委员会颁发的</t>
    </r>
    <r>
      <rPr>
        <sz val="5"/>
        <color theme="1"/>
        <rFont val="Times New Roman"/>
        <family val="1"/>
      </rPr>
      <t>“</t>
    </r>
    <r>
      <rPr>
        <sz val="5"/>
        <color theme="1"/>
        <rFont val="宋体"/>
        <family val="3"/>
        <charset val="134"/>
      </rPr>
      <t>浙江大学优秀团干部</t>
    </r>
    <r>
      <rPr>
        <sz val="5"/>
        <color theme="1"/>
        <rFont val="Times New Roman"/>
        <family val="1"/>
      </rPr>
      <t>”</t>
    </r>
    <r>
      <rPr>
        <sz val="5"/>
        <color theme="1"/>
        <rFont val="宋体"/>
        <family val="3"/>
        <charset val="134"/>
      </rPr>
      <t>荣誉称号</t>
    </r>
    <r>
      <rPr>
        <sz val="5"/>
        <color theme="1"/>
        <rFont val="Times New Roman"/>
        <family val="1"/>
      </rPr>
      <t xml:space="preserve">
</t>
    </r>
  </si>
  <si>
    <r>
      <t>1. 2019</t>
    </r>
    <r>
      <rPr>
        <sz val="5"/>
        <color theme="1"/>
        <rFont val="宋体"/>
        <family val="3"/>
        <charset val="134"/>
      </rPr>
      <t>年</t>
    </r>
    <r>
      <rPr>
        <sz val="5"/>
        <color theme="1"/>
        <rFont val="Times New Roman"/>
        <family val="1"/>
      </rPr>
      <t>5</t>
    </r>
    <r>
      <rPr>
        <sz val="5"/>
        <color theme="1"/>
        <rFont val="宋体"/>
        <family val="3"/>
        <charset val="134"/>
      </rPr>
      <t>月</t>
    </r>
    <r>
      <rPr>
        <sz val="5"/>
        <color theme="1"/>
        <rFont val="Times New Roman"/>
        <family val="1"/>
      </rPr>
      <t>4</t>
    </r>
    <r>
      <rPr>
        <sz val="5"/>
        <color theme="1"/>
        <rFont val="宋体"/>
        <family val="3"/>
        <charset val="134"/>
      </rPr>
      <t>日，获得共青团浙江大学委员会颁发的</t>
    </r>
    <r>
      <rPr>
        <sz val="5"/>
        <color theme="1"/>
        <rFont val="Times New Roman"/>
        <family val="1"/>
      </rPr>
      <t>“</t>
    </r>
    <r>
      <rPr>
        <sz val="5"/>
        <color theme="1"/>
        <rFont val="宋体"/>
        <family val="3"/>
        <charset val="134"/>
      </rPr>
      <t>浙江大学优秀团干部</t>
    </r>
    <r>
      <rPr>
        <sz val="5"/>
        <color theme="1"/>
        <rFont val="Times New Roman"/>
        <family val="1"/>
      </rPr>
      <t>”</t>
    </r>
    <r>
      <rPr>
        <sz val="5"/>
        <color theme="1"/>
        <rFont val="宋体"/>
        <family val="3"/>
        <charset val="134"/>
      </rPr>
      <t>荣誉称号；</t>
    </r>
    <r>
      <rPr>
        <sz val="5"/>
        <color theme="1"/>
        <rFont val="Times New Roman"/>
        <family val="1"/>
      </rPr>
      <t xml:space="preserve">       2.2018</t>
    </r>
    <r>
      <rPr>
        <sz val="5"/>
        <color theme="1"/>
        <rFont val="宋体"/>
        <family val="3"/>
        <charset val="134"/>
      </rPr>
      <t>年</t>
    </r>
    <r>
      <rPr>
        <sz val="5"/>
        <color theme="1"/>
        <rFont val="Times New Roman"/>
        <family val="1"/>
      </rPr>
      <t>10</t>
    </r>
    <r>
      <rPr>
        <sz val="5"/>
        <color theme="1"/>
        <rFont val="宋体"/>
        <family val="3"/>
        <charset val="134"/>
      </rPr>
      <t>月</t>
    </r>
    <r>
      <rPr>
        <sz val="5"/>
        <color theme="1"/>
        <rFont val="Times New Roman"/>
        <family val="1"/>
      </rPr>
      <t>19</t>
    </r>
    <r>
      <rPr>
        <sz val="5"/>
        <color theme="1"/>
        <rFont val="宋体"/>
        <family val="3"/>
        <charset val="134"/>
      </rPr>
      <t>日，作为志愿者协助浙江大学</t>
    </r>
    <r>
      <rPr>
        <sz val="5"/>
        <color theme="1"/>
        <rFont val="Times New Roman"/>
        <family val="1"/>
      </rPr>
      <t>2018</t>
    </r>
    <r>
      <rPr>
        <sz val="5"/>
        <color theme="1"/>
        <rFont val="宋体"/>
        <family val="3"/>
        <charset val="134"/>
      </rPr>
      <t>年研究生社会实践优秀团队答辩评审会的举办；</t>
    </r>
    <r>
      <rPr>
        <sz val="5"/>
        <color theme="1"/>
        <rFont val="Times New Roman"/>
        <family val="1"/>
      </rPr>
      <t xml:space="preserve">
3.2018</t>
    </r>
    <r>
      <rPr>
        <sz val="5"/>
        <color theme="1"/>
        <rFont val="宋体"/>
        <family val="3"/>
        <charset val="134"/>
      </rPr>
      <t>年</t>
    </r>
    <r>
      <rPr>
        <sz val="5"/>
        <color theme="1"/>
        <rFont val="Times New Roman"/>
        <family val="1"/>
      </rPr>
      <t>11</t>
    </r>
    <r>
      <rPr>
        <sz val="5"/>
        <color theme="1"/>
        <rFont val="宋体"/>
        <family val="3"/>
        <charset val="134"/>
      </rPr>
      <t>月</t>
    </r>
    <r>
      <rPr>
        <sz val="5"/>
        <color theme="1"/>
        <rFont val="Times New Roman"/>
        <family val="1"/>
      </rPr>
      <t>24</t>
    </r>
    <r>
      <rPr>
        <sz val="5"/>
        <color theme="1"/>
        <rFont val="宋体"/>
        <family val="3"/>
        <charset val="134"/>
      </rPr>
      <t>日，参加</t>
    </r>
    <r>
      <rPr>
        <sz val="5"/>
        <color theme="1"/>
        <rFont val="Times New Roman"/>
        <family val="1"/>
      </rPr>
      <t>2018</t>
    </r>
    <r>
      <rPr>
        <sz val="5"/>
        <color theme="1"/>
        <rFont val="宋体"/>
        <family val="3"/>
        <charset val="134"/>
      </rPr>
      <t>浙江大学校友秋季毅行；</t>
    </r>
    <r>
      <rPr>
        <sz val="5"/>
        <color theme="1"/>
        <rFont val="Times New Roman"/>
        <family val="1"/>
      </rPr>
      <t xml:space="preserve">
4.2019</t>
    </r>
    <r>
      <rPr>
        <sz val="5"/>
        <color theme="1"/>
        <rFont val="宋体"/>
        <family val="3"/>
        <charset val="134"/>
      </rPr>
      <t>年</t>
    </r>
    <r>
      <rPr>
        <sz val="5"/>
        <color theme="1"/>
        <rFont val="Times New Roman"/>
        <family val="1"/>
      </rPr>
      <t>5</t>
    </r>
    <r>
      <rPr>
        <sz val="5"/>
        <color theme="1"/>
        <rFont val="宋体"/>
        <family val="3"/>
        <charset val="134"/>
      </rPr>
      <t>月赴陕西延安进行支部书记党性培训；</t>
    </r>
    <r>
      <rPr>
        <sz val="5"/>
        <color theme="1"/>
        <rFont val="Times New Roman"/>
        <family val="1"/>
      </rPr>
      <t xml:space="preserve">    5.</t>
    </r>
    <r>
      <rPr>
        <sz val="5"/>
        <color theme="1"/>
        <rFont val="宋体"/>
        <family val="3"/>
        <charset val="134"/>
      </rPr>
      <t>作为演职人员参加</t>
    </r>
    <r>
      <rPr>
        <sz val="5"/>
        <color theme="1"/>
        <rFont val="Times New Roman"/>
        <family val="1"/>
      </rPr>
      <t>2019</t>
    </r>
    <r>
      <rPr>
        <sz val="5"/>
        <color theme="1"/>
        <rFont val="宋体"/>
        <family val="3"/>
        <charset val="134"/>
      </rPr>
      <t>生物所元旦迎新晚会；</t>
    </r>
    <r>
      <rPr>
        <sz val="5"/>
        <color theme="1"/>
        <rFont val="Times New Roman"/>
        <family val="1"/>
      </rPr>
      <t xml:space="preserve">    6.</t>
    </r>
    <r>
      <rPr>
        <sz val="5"/>
        <color theme="1"/>
        <rFont val="宋体"/>
        <family val="3"/>
        <charset val="134"/>
      </rPr>
      <t>作为演职人员参加农学院</t>
    </r>
    <r>
      <rPr>
        <sz val="5"/>
        <color theme="1"/>
        <rFont val="Times New Roman"/>
        <family val="1"/>
      </rPr>
      <t>“</t>
    </r>
    <r>
      <rPr>
        <sz val="5"/>
        <color theme="1"/>
        <rFont val="宋体"/>
        <family val="3"/>
        <charset val="134"/>
      </rPr>
      <t>先锋学子</t>
    </r>
    <r>
      <rPr>
        <sz val="5"/>
        <color theme="1"/>
        <rFont val="Times New Roman"/>
        <family val="1"/>
      </rPr>
      <t>”</t>
    </r>
    <r>
      <rPr>
        <sz val="5"/>
        <color theme="1"/>
        <rFont val="宋体"/>
        <family val="3"/>
        <charset val="134"/>
      </rPr>
      <t>第三场报告会</t>
    </r>
  </si>
  <si>
    <r>
      <t>1</t>
    </r>
    <r>
      <rPr>
        <sz val="5"/>
        <color theme="1"/>
        <rFont val="宋体"/>
        <family val="3"/>
        <charset val="134"/>
      </rPr>
      <t>：农学院学生骨干赴美国领导力培训社会实践</t>
    </r>
  </si>
  <si>
    <r>
      <t>1. 2019</t>
    </r>
    <r>
      <rPr>
        <sz val="5"/>
        <color theme="1"/>
        <rFont val="宋体"/>
        <family val="3"/>
        <charset val="134"/>
      </rPr>
      <t>新老生学术经验交流分享会主持人</t>
    </r>
    <r>
      <rPr>
        <sz val="5"/>
        <color theme="1"/>
        <rFont val="Times New Roman"/>
        <family val="1"/>
      </rPr>
      <t xml:space="preserve">
2. 2019</t>
    </r>
    <r>
      <rPr>
        <sz val="5"/>
        <color theme="1"/>
        <rFont val="宋体"/>
        <family val="3"/>
        <charset val="134"/>
      </rPr>
      <t>农学院学术夏令营作为志愿者负责人，协助老师工作。</t>
    </r>
    <r>
      <rPr>
        <sz val="5"/>
        <color theme="1"/>
        <rFont val="Times New Roman"/>
        <family val="1"/>
      </rPr>
      <t>3.</t>
    </r>
    <r>
      <rPr>
        <sz val="5"/>
        <color theme="1"/>
        <rFont val="宋体"/>
        <family val="3"/>
        <charset val="134"/>
      </rPr>
      <t>农学院薪火相传声声不息赴延安社会实践中，作为学生代表上台发言</t>
    </r>
    <r>
      <rPr>
        <sz val="5"/>
        <color theme="1"/>
        <rFont val="Times New Roman"/>
        <family val="1"/>
      </rPr>
      <t xml:space="preserve">
4. </t>
    </r>
    <r>
      <rPr>
        <sz val="5"/>
        <color theme="1"/>
        <rFont val="宋体"/>
        <family val="3"/>
        <charset val="134"/>
      </rPr>
      <t>学院排球俱乐部，本科曾代表学院打校赛；</t>
    </r>
    <r>
      <rPr>
        <sz val="5"/>
        <color theme="1"/>
        <rFont val="Times New Roman"/>
        <family val="1"/>
      </rPr>
      <t xml:space="preserve">
5. </t>
    </r>
    <r>
      <rPr>
        <sz val="5"/>
        <color theme="1"/>
        <rFont val="宋体"/>
        <family val="3"/>
        <charset val="134"/>
      </rPr>
      <t>参加生物所新年晚会歌曲串烧；</t>
    </r>
    <r>
      <rPr>
        <sz val="5"/>
        <color theme="1"/>
        <rFont val="Times New Roman"/>
        <family val="1"/>
      </rPr>
      <t xml:space="preserve"> 
6. </t>
    </r>
    <r>
      <rPr>
        <sz val="5"/>
        <color theme="1"/>
        <rFont val="宋体"/>
        <family val="3"/>
        <charset val="134"/>
      </rPr>
      <t>参加</t>
    </r>
    <r>
      <rPr>
        <sz val="5"/>
        <color theme="1"/>
        <rFont val="Times New Roman"/>
        <family val="1"/>
      </rPr>
      <t>2018“</t>
    </r>
    <r>
      <rPr>
        <sz val="5"/>
        <color theme="1"/>
        <rFont val="宋体"/>
        <family val="3"/>
        <charset val="134"/>
      </rPr>
      <t>改革开放四十年</t>
    </r>
    <r>
      <rPr>
        <sz val="5"/>
        <color theme="1"/>
        <rFont val="Times New Roman"/>
        <family val="1"/>
      </rPr>
      <t xml:space="preserve"> </t>
    </r>
    <r>
      <rPr>
        <sz val="5"/>
        <color theme="1"/>
        <rFont val="宋体"/>
        <family val="3"/>
        <charset val="134"/>
      </rPr>
      <t>青春凯歌颂党恩</t>
    </r>
    <r>
      <rPr>
        <sz val="5"/>
        <color theme="1"/>
        <rFont val="Times New Roman"/>
        <family val="1"/>
      </rPr>
      <t xml:space="preserve">” </t>
    </r>
    <r>
      <rPr>
        <sz val="5"/>
        <color theme="1"/>
        <rFont val="宋体"/>
        <family val="3"/>
        <charset val="134"/>
      </rPr>
      <t>农学院新生合唱比赛；</t>
    </r>
    <r>
      <rPr>
        <sz val="5"/>
        <color theme="1"/>
        <rFont val="Times New Roman"/>
        <family val="1"/>
      </rPr>
      <t xml:space="preserve">
7. </t>
    </r>
    <r>
      <rPr>
        <sz val="5"/>
        <color theme="1"/>
        <rFont val="宋体"/>
        <family val="3"/>
        <charset val="134"/>
      </rPr>
      <t>浙大第五届学生节欢乐巡游领舞；</t>
    </r>
    <r>
      <rPr>
        <sz val="5"/>
        <color theme="1"/>
        <rFont val="Times New Roman"/>
        <family val="1"/>
      </rPr>
      <t xml:space="preserve">
8. </t>
    </r>
    <r>
      <rPr>
        <sz val="5"/>
        <color theme="1"/>
        <rFont val="宋体"/>
        <family val="3"/>
        <charset val="134"/>
      </rPr>
      <t>青春为祖国歌唱</t>
    </r>
    <r>
      <rPr>
        <sz val="5"/>
        <color theme="1"/>
        <rFont val="Times New Roman"/>
        <family val="1"/>
      </rPr>
      <t>——</t>
    </r>
    <r>
      <rPr>
        <sz val="5"/>
        <color theme="1"/>
        <rFont val="宋体"/>
        <family val="3"/>
        <charset val="134"/>
      </rPr>
      <t>《歌唱祖国》</t>
    </r>
    <r>
      <rPr>
        <sz val="5"/>
        <color theme="1"/>
        <rFont val="Times New Roman"/>
        <family val="1"/>
      </rPr>
      <t>MV</t>
    </r>
    <r>
      <rPr>
        <sz val="5"/>
        <color theme="1"/>
        <rFont val="宋体"/>
        <family val="3"/>
        <charset val="134"/>
      </rPr>
      <t>录制等。</t>
    </r>
    <r>
      <rPr>
        <sz val="5"/>
        <color theme="1"/>
        <rFont val="Times New Roman"/>
        <family val="1"/>
      </rPr>
      <t xml:space="preserve">
9. </t>
    </r>
    <r>
      <rPr>
        <sz val="5"/>
        <color theme="1"/>
        <rFont val="宋体"/>
        <family val="3"/>
        <charset val="134"/>
      </rPr>
      <t>参加歌唱祖国师生合唱比赛；</t>
    </r>
    <r>
      <rPr>
        <sz val="5"/>
        <color theme="1"/>
        <rFont val="Times New Roman"/>
        <family val="1"/>
      </rPr>
      <t xml:space="preserve">
10. </t>
    </r>
    <r>
      <rPr>
        <sz val="5"/>
        <color theme="1"/>
        <rFont val="宋体"/>
        <family val="3"/>
        <charset val="134"/>
      </rPr>
      <t>青禾之声训练营；</t>
    </r>
    <r>
      <rPr>
        <sz val="5"/>
        <color theme="1"/>
        <rFont val="Times New Roman"/>
        <family val="1"/>
      </rPr>
      <t xml:space="preserve">
11. 2019</t>
    </r>
    <r>
      <rPr>
        <sz val="5"/>
        <color theme="1"/>
        <rFont val="宋体"/>
        <family val="3"/>
        <charset val="134"/>
      </rPr>
      <t>级新生报到注册志愿者；</t>
    </r>
    <r>
      <rPr>
        <sz val="5"/>
        <color theme="1"/>
        <rFont val="Times New Roman"/>
        <family val="1"/>
      </rPr>
      <t xml:space="preserve">
12. </t>
    </r>
    <r>
      <rPr>
        <sz val="5"/>
        <color theme="1"/>
        <rFont val="宋体"/>
        <family val="3"/>
        <charset val="134"/>
      </rPr>
      <t>筹办党支部浙江抗日战争胜利受降纪念馆学习活动；</t>
    </r>
    <r>
      <rPr>
        <sz val="5"/>
        <color theme="1"/>
        <rFont val="Times New Roman"/>
        <family val="1"/>
      </rPr>
      <t xml:space="preserve">
</t>
    </r>
    <phoneticPr fontId="7" type="noConversion"/>
  </si>
  <si>
    <r>
      <t>1</t>
    </r>
    <r>
      <rPr>
        <sz val="5"/>
        <color theme="1"/>
        <rFont val="宋体"/>
        <family val="3"/>
        <charset val="134"/>
      </rPr>
      <t>、社会实践：赴西湖区灵隐街道挂职锻炼；参加湖北咸丰精准扶贫暑期社会实践</t>
    </r>
    <r>
      <rPr>
        <sz val="5"/>
        <color theme="1"/>
        <rFont val="Times New Roman"/>
        <family val="1"/>
      </rPr>
      <t xml:space="preserve">
2</t>
    </r>
    <r>
      <rPr>
        <sz val="5"/>
        <color theme="1"/>
        <rFont val="宋体"/>
        <family val="3"/>
        <charset val="134"/>
      </rPr>
      <t>、参与组织春博会及学生节手工体验区策划工作</t>
    </r>
    <r>
      <rPr>
        <sz val="5"/>
        <color theme="1"/>
        <rFont val="Times New Roman"/>
        <family val="1"/>
      </rPr>
      <t xml:space="preserve">
3</t>
    </r>
    <r>
      <rPr>
        <sz val="5"/>
        <color theme="1"/>
        <rFont val="宋体"/>
        <family val="3"/>
        <charset val="134"/>
      </rPr>
      <t>、参加文新献血屋献血活动、第五届</t>
    </r>
    <r>
      <rPr>
        <sz val="5"/>
        <color theme="1"/>
        <rFont val="Times New Roman"/>
        <family val="1"/>
      </rPr>
      <t xml:space="preserve"> A20 </t>
    </r>
    <r>
      <rPr>
        <sz val="5"/>
        <color theme="1"/>
        <rFont val="宋体"/>
        <family val="3"/>
        <charset val="134"/>
      </rPr>
      <t>新农展志愿者和浙江省生物工程学会暨浙江省生物医药分会</t>
    </r>
    <r>
      <rPr>
        <sz val="5"/>
        <color theme="1"/>
        <rFont val="Times New Roman"/>
        <family val="1"/>
      </rPr>
      <t>2019</t>
    </r>
    <r>
      <rPr>
        <sz val="5"/>
        <color theme="1"/>
        <rFont val="宋体"/>
        <family val="3"/>
        <charset val="134"/>
      </rPr>
      <t>年学术年会志愿者</t>
    </r>
    <r>
      <rPr>
        <sz val="5"/>
        <color theme="1"/>
        <rFont val="Times New Roman"/>
        <family val="1"/>
      </rPr>
      <t xml:space="preserve">
4</t>
    </r>
    <r>
      <rPr>
        <sz val="5"/>
        <color theme="1"/>
        <rFont val="宋体"/>
        <family val="3"/>
        <charset val="134"/>
      </rPr>
      <t>、参加</t>
    </r>
    <r>
      <rPr>
        <sz val="5"/>
        <color theme="1"/>
        <rFont val="Times New Roman"/>
        <family val="1"/>
      </rPr>
      <t>2018</t>
    </r>
    <r>
      <rPr>
        <sz val="5"/>
        <color theme="1"/>
        <rFont val="宋体"/>
        <family val="3"/>
        <charset val="134"/>
      </rPr>
      <t>浙江大学第三届校园国际马拉松暨耐克高校精英公路选拔赛、</t>
    </r>
    <r>
      <rPr>
        <sz val="5"/>
        <color theme="1"/>
        <rFont val="Times New Roman"/>
        <family val="1"/>
      </rPr>
      <t>2018</t>
    </r>
    <r>
      <rPr>
        <sz val="5"/>
        <color theme="1"/>
        <rFont val="宋体"/>
        <family val="3"/>
        <charset val="134"/>
      </rPr>
      <t>浙大校友秋季毅行</t>
    </r>
  </si>
  <si>
    <r>
      <t>社会实践：在浙江大学农学院</t>
    </r>
    <r>
      <rPr>
        <sz val="5"/>
        <color theme="1"/>
        <rFont val="Times New Roman"/>
        <family val="1"/>
      </rPr>
      <t>2019</t>
    </r>
    <r>
      <rPr>
        <sz val="5"/>
        <color theme="1"/>
        <rFont val="宋体"/>
        <family val="3"/>
        <charset val="134"/>
      </rPr>
      <t>赴青海乌兰精准扶贫暑期社会实践团中协助队长组织活动，统筹宣传</t>
    </r>
    <r>
      <rPr>
        <sz val="5"/>
        <color theme="1"/>
        <rFont val="Times New Roman"/>
        <family val="1"/>
      </rPr>
      <t>;</t>
    </r>
    <r>
      <rPr>
        <sz val="5"/>
        <color theme="1"/>
        <rFont val="宋体"/>
        <family val="3"/>
        <charset val="134"/>
      </rPr>
      <t>赴延安参加</t>
    </r>
    <r>
      <rPr>
        <sz val="5"/>
        <color theme="1"/>
        <rFont val="Times New Roman"/>
        <family val="1"/>
      </rPr>
      <t>“</t>
    </r>
    <r>
      <rPr>
        <sz val="5"/>
        <color theme="1"/>
        <rFont val="宋体"/>
        <family val="3"/>
        <charset val="134"/>
      </rPr>
      <t>薪火相传</t>
    </r>
    <r>
      <rPr>
        <sz val="5"/>
        <color theme="1"/>
        <rFont val="Times New Roman"/>
        <family val="1"/>
      </rPr>
      <t xml:space="preserve"> </t>
    </r>
    <r>
      <rPr>
        <sz val="5"/>
        <color theme="1"/>
        <rFont val="宋体"/>
        <family val="3"/>
        <charset val="134"/>
      </rPr>
      <t>生生不息</t>
    </r>
    <r>
      <rPr>
        <sz val="5"/>
        <color theme="1"/>
        <rFont val="Times New Roman"/>
        <family val="1"/>
      </rPr>
      <t>”</t>
    </r>
    <r>
      <rPr>
        <sz val="5"/>
        <color theme="1"/>
        <rFont val="宋体"/>
        <family val="3"/>
        <charset val="134"/>
      </rPr>
      <t>浙江大学农农学院</t>
    </r>
    <r>
      <rPr>
        <sz val="5"/>
        <color theme="1"/>
        <rFont val="Times New Roman"/>
        <family val="1"/>
      </rPr>
      <t>‘</t>
    </r>
    <r>
      <rPr>
        <sz val="5"/>
        <color theme="1"/>
        <rFont val="宋体"/>
        <family val="3"/>
        <charset val="134"/>
      </rPr>
      <t>两学一做</t>
    </r>
    <r>
      <rPr>
        <sz val="5"/>
        <color theme="1"/>
        <rFont val="Times New Roman"/>
        <family val="1"/>
      </rPr>
      <t>’</t>
    </r>
    <r>
      <rPr>
        <sz val="5"/>
        <color theme="1"/>
        <rFont val="宋体"/>
        <family val="3"/>
        <charset val="134"/>
      </rPr>
      <t>实践教育培训班并结业。</t>
    </r>
    <r>
      <rPr>
        <sz val="5"/>
        <color theme="1"/>
        <rFont val="Times New Roman"/>
        <family val="1"/>
      </rPr>
      <t xml:space="preserve">
</t>
    </r>
    <r>
      <rPr>
        <sz val="5"/>
        <color theme="1"/>
        <rFont val="宋体"/>
        <family val="3"/>
        <charset val="134"/>
      </rPr>
      <t>文体及公益活动：浙江大学实验室安全知识竞赛；农学院</t>
    </r>
    <r>
      <rPr>
        <sz val="5"/>
        <color theme="1"/>
        <rFont val="Times New Roman"/>
        <family val="1"/>
      </rPr>
      <t>“</t>
    </r>
    <r>
      <rPr>
        <sz val="5"/>
        <color theme="1"/>
        <rFont val="宋体"/>
        <family val="3"/>
        <charset val="134"/>
      </rPr>
      <t>青禾之声</t>
    </r>
    <r>
      <rPr>
        <sz val="5"/>
        <color theme="1"/>
        <rFont val="Times New Roman"/>
        <family val="1"/>
      </rPr>
      <t>”</t>
    </r>
    <r>
      <rPr>
        <sz val="5"/>
        <color theme="1"/>
        <rFont val="宋体"/>
        <family val="3"/>
        <charset val="134"/>
      </rPr>
      <t>宣传骨干培训班结业；浙江省生物工程学会暨海高会学术年会志愿者；文新献血屋献血活动；</t>
    </r>
    <r>
      <rPr>
        <sz val="5"/>
        <color theme="1"/>
        <rFont val="Times New Roman"/>
        <family val="1"/>
      </rPr>
      <t>2018</t>
    </r>
    <r>
      <rPr>
        <sz val="5"/>
        <color theme="1"/>
        <rFont val="宋体"/>
        <family val="3"/>
        <charset val="134"/>
      </rPr>
      <t>浙大校友秋季毅行；</t>
    </r>
    <r>
      <rPr>
        <sz val="5"/>
        <color theme="1"/>
        <rFont val="Times New Roman"/>
        <family val="1"/>
      </rPr>
      <t>2019</t>
    </r>
    <r>
      <rPr>
        <sz val="5"/>
        <color theme="1"/>
        <rFont val="宋体"/>
        <family val="3"/>
        <charset val="134"/>
      </rPr>
      <t>浙大校友春季毅行</t>
    </r>
  </si>
  <si>
    <r>
      <t>布依族</t>
    </r>
    <r>
      <rPr>
        <sz val="11"/>
        <color theme="1"/>
        <rFont val="Times New Roman"/>
        <family val="1"/>
      </rPr>
      <t xml:space="preserve"> </t>
    </r>
  </si>
  <si>
    <r>
      <t>参与录制庆祝建国</t>
    </r>
    <r>
      <rPr>
        <sz val="5"/>
        <color theme="1"/>
        <rFont val="Times New Roman"/>
        <family val="1"/>
      </rPr>
      <t>70</t>
    </r>
    <r>
      <rPr>
        <sz val="5"/>
        <color theme="1"/>
        <rFont val="宋体"/>
        <family val="3"/>
        <charset val="134"/>
      </rPr>
      <t>周年青春歌会，浙大校友毅行等</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</si>
  <si>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t>
    </r>
    <r>
      <rPr>
        <sz val="11"/>
        <color theme="1"/>
        <rFont val="宋体"/>
        <family val="3"/>
        <charset val="134"/>
      </rPr>
      <t>，</t>
    </r>
    <r>
      <rPr>
        <sz val="11"/>
        <color theme="1"/>
        <rFont val="Times New Roman"/>
        <family val="1"/>
      </rPr>
      <t>IF=1.478</t>
    </r>
    <r>
      <rPr>
        <sz val="11"/>
        <color theme="1"/>
        <rFont val="宋体"/>
        <family val="3"/>
        <charset val="134"/>
      </rPr>
      <t>）</t>
    </r>
  </si>
  <si>
    <r>
      <t>浙江大学第三届研究生实验室知识安全竞赛荣获三等奖及最佳人气奖；暑期随</t>
    </r>
    <r>
      <rPr>
        <sz val="5"/>
        <color theme="1"/>
        <rFont val="Times New Roman"/>
        <family val="1"/>
      </rPr>
      <t>“</t>
    </r>
    <r>
      <rPr>
        <sz val="5"/>
        <color theme="1"/>
        <rFont val="宋体"/>
        <family val="3"/>
        <charset val="134"/>
      </rPr>
      <t>浙江大学农学院社会实践团</t>
    </r>
    <r>
      <rPr>
        <sz val="5"/>
        <color theme="1"/>
        <rFont val="Times New Roman"/>
        <family val="1"/>
      </rPr>
      <t>”</t>
    </r>
    <r>
      <rPr>
        <sz val="5"/>
        <color theme="1"/>
        <rFont val="宋体"/>
        <family val="3"/>
        <charset val="134"/>
      </rPr>
      <t>赴全国重点贫困县</t>
    </r>
    <r>
      <rPr>
        <sz val="5"/>
        <color theme="1"/>
        <rFont val="Times New Roman"/>
        <family val="1"/>
      </rPr>
      <t>—</t>
    </r>
    <r>
      <rPr>
        <sz val="5"/>
        <color theme="1"/>
        <rFont val="宋体"/>
        <family val="3"/>
        <charset val="134"/>
      </rPr>
      <t>湖北省咸丰县展开调研；参加</t>
    </r>
    <r>
      <rPr>
        <sz val="5"/>
        <color theme="1"/>
        <rFont val="Times New Roman"/>
        <family val="1"/>
      </rPr>
      <t>“</t>
    </r>
    <r>
      <rPr>
        <sz val="5"/>
        <color theme="1"/>
        <rFont val="宋体"/>
        <family val="3"/>
        <charset val="134"/>
      </rPr>
      <t>求职训练营</t>
    </r>
    <r>
      <rPr>
        <sz val="5"/>
        <color theme="1"/>
        <rFont val="Times New Roman"/>
        <family val="1"/>
      </rPr>
      <t>”</t>
    </r>
    <r>
      <rPr>
        <sz val="5"/>
        <color theme="1"/>
        <rFont val="宋体"/>
        <family val="3"/>
        <charset val="134"/>
      </rPr>
      <t>并赴三只松鼠股份有限公司考察调研；参加</t>
    </r>
    <r>
      <rPr>
        <sz val="5"/>
        <color theme="1"/>
        <rFont val="Times New Roman"/>
        <family val="1"/>
      </rPr>
      <t>“</t>
    </r>
    <r>
      <rPr>
        <sz val="5"/>
        <color theme="1"/>
        <rFont val="宋体"/>
        <family val="3"/>
        <charset val="134"/>
      </rPr>
      <t>青禾之声</t>
    </r>
    <r>
      <rPr>
        <sz val="5"/>
        <color theme="1"/>
        <rFont val="Times New Roman"/>
        <family val="1"/>
      </rPr>
      <t>”</t>
    </r>
    <r>
      <rPr>
        <sz val="5"/>
        <color theme="1"/>
        <rFont val="宋体"/>
        <family val="3"/>
        <charset val="134"/>
      </rPr>
      <t>宣传培训并顺利结业；浙江大学</t>
    </r>
    <r>
      <rPr>
        <sz val="5"/>
        <color theme="1"/>
        <rFont val="Times New Roman"/>
        <family val="1"/>
      </rPr>
      <t>“</t>
    </r>
    <r>
      <rPr>
        <sz val="5"/>
        <color theme="1"/>
        <rFont val="宋体"/>
        <family val="3"/>
        <charset val="134"/>
      </rPr>
      <t>紫领人才培养计划</t>
    </r>
    <r>
      <rPr>
        <sz val="5"/>
        <color theme="1"/>
        <rFont val="Times New Roman"/>
        <family val="1"/>
      </rPr>
      <t>”</t>
    </r>
    <r>
      <rPr>
        <sz val="5"/>
        <color theme="1"/>
        <rFont val="宋体"/>
        <family val="3"/>
        <charset val="134"/>
      </rPr>
      <t>十一期预科班成员；参与组织绍兴行</t>
    </r>
    <r>
      <rPr>
        <sz val="5"/>
        <color theme="1"/>
        <rFont val="Times New Roman"/>
        <family val="1"/>
      </rPr>
      <t>-</t>
    </r>
    <r>
      <rPr>
        <sz val="5"/>
        <color theme="1"/>
        <rFont val="宋体"/>
        <family val="3"/>
        <charset val="134"/>
      </rPr>
      <t>追寻红色记忆、五四运动</t>
    </r>
    <r>
      <rPr>
        <sz val="5"/>
        <color theme="1"/>
        <rFont val="Times New Roman"/>
        <family val="1"/>
      </rPr>
      <t>100</t>
    </r>
    <r>
      <rPr>
        <sz val="5"/>
        <color theme="1"/>
        <rFont val="宋体"/>
        <family val="3"/>
        <charset val="134"/>
      </rPr>
      <t>周年系列主题教育等党支部活动</t>
    </r>
  </si>
  <si>
    <r>
      <t>参加学校运动会</t>
    </r>
    <r>
      <rPr>
        <sz val="5"/>
        <color theme="1"/>
        <rFont val="Times New Roman"/>
        <family val="1"/>
      </rPr>
      <t xml:space="preserve">
</t>
    </r>
    <r>
      <rPr>
        <sz val="5"/>
        <color theme="1"/>
        <rFont val="宋体"/>
        <family val="3"/>
        <charset val="134"/>
      </rPr>
      <t>毕业生典礼志愿者</t>
    </r>
  </si>
  <si>
    <r>
      <t xml:space="preserve">SCI2(1,IF=4.813,4.248), </t>
    </r>
    <r>
      <rPr>
        <sz val="11"/>
        <color theme="1"/>
        <rFont val="宋体"/>
        <family val="3"/>
        <charset val="134"/>
      </rPr>
      <t>一级</t>
    </r>
    <r>
      <rPr>
        <sz val="11"/>
        <color theme="1"/>
        <rFont val="Times New Roman"/>
        <family val="1"/>
      </rPr>
      <t>1(1)</t>
    </r>
  </si>
  <si>
    <r>
      <t>公开发明专利</t>
    </r>
    <r>
      <rPr>
        <sz val="11"/>
        <color theme="1"/>
        <rFont val="Times New Roman"/>
        <family val="1"/>
      </rPr>
      <t>2</t>
    </r>
    <r>
      <rPr>
        <sz val="11"/>
        <color theme="1"/>
        <rFont val="宋体"/>
        <family val="3"/>
        <charset val="134"/>
      </rPr>
      <t>（</t>
    </r>
    <r>
      <rPr>
        <sz val="11"/>
        <color theme="1"/>
        <rFont val="Times New Roman"/>
        <family val="1"/>
      </rPr>
      <t>2</t>
    </r>
    <r>
      <rPr>
        <sz val="11"/>
        <color theme="1"/>
        <rFont val="宋体"/>
        <family val="3"/>
        <charset val="134"/>
      </rPr>
      <t>）</t>
    </r>
  </si>
  <si>
    <r>
      <t>山东省高考招生，</t>
    </r>
    <r>
      <rPr>
        <sz val="5"/>
        <color theme="1"/>
        <rFont val="Times New Roman"/>
        <family val="1"/>
      </rPr>
      <t>2019</t>
    </r>
    <r>
      <rPr>
        <sz val="5"/>
        <color theme="1"/>
        <rFont val="宋体"/>
        <family val="3"/>
        <charset val="134"/>
      </rPr>
      <t>年度</t>
    </r>
    <r>
      <rPr>
        <sz val="5"/>
        <color theme="1"/>
        <rFont val="Times New Roman"/>
        <family val="1"/>
      </rPr>
      <t>NSFC-FDCT“</t>
    </r>
    <r>
      <rPr>
        <sz val="5"/>
        <color theme="1"/>
        <rFont val="宋体"/>
        <family val="3"/>
        <charset val="134"/>
      </rPr>
      <t>精准医疗</t>
    </r>
    <r>
      <rPr>
        <sz val="5"/>
        <color theme="1"/>
        <rFont val="Times New Roman"/>
        <family val="1"/>
      </rPr>
      <t>”</t>
    </r>
    <r>
      <rPr>
        <sz val="5"/>
        <color theme="1"/>
        <rFont val="宋体"/>
        <family val="3"/>
        <charset val="134"/>
      </rPr>
      <t>学术研讨会，</t>
    </r>
    <r>
      <rPr>
        <sz val="5"/>
        <color theme="1"/>
        <rFont val="Times New Roman"/>
        <family val="1"/>
      </rPr>
      <t>2019</t>
    </r>
    <r>
      <rPr>
        <sz val="5"/>
        <color theme="1"/>
        <rFont val="宋体"/>
        <family val="3"/>
        <charset val="134"/>
      </rPr>
      <t>，</t>
    </r>
    <r>
      <rPr>
        <sz val="5"/>
        <color theme="1"/>
        <rFont val="Times New Roman"/>
        <family val="1"/>
      </rPr>
      <t>1st International Conference on Natural Toxicology &amp; Pharmacology</t>
    </r>
    <r>
      <rPr>
        <sz val="5"/>
        <color theme="1"/>
        <rFont val="宋体"/>
        <family val="3"/>
        <charset val="134"/>
      </rPr>
      <t>，国家重点研发计划中期检查等</t>
    </r>
  </si>
  <si>
    <r>
      <t>2015-2016</t>
    </r>
    <r>
      <rPr>
        <sz val="5"/>
        <color theme="1"/>
        <rFont val="宋体"/>
        <family val="3"/>
        <charset val="134"/>
      </rPr>
      <t>学年，果树所研究生第一党支部书记及果树所学生负责人</t>
    </r>
  </si>
  <si>
    <r>
      <t>SCI2</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2,IF=6.792,6.467</t>
    </r>
    <r>
      <rPr>
        <sz val="11"/>
        <color theme="1"/>
        <rFont val="宋体"/>
        <family val="3"/>
        <charset val="134"/>
      </rPr>
      <t>）</t>
    </r>
  </si>
  <si>
    <r>
      <t>2018</t>
    </r>
    <r>
      <rPr>
        <sz val="5"/>
        <color theme="1"/>
        <rFont val="宋体"/>
        <family val="3"/>
        <charset val="134"/>
      </rPr>
      <t>年</t>
    </r>
    <r>
      <rPr>
        <sz val="5"/>
        <color theme="1"/>
        <rFont val="Times New Roman"/>
        <family val="1"/>
      </rPr>
      <t>10</t>
    </r>
    <r>
      <rPr>
        <sz val="5"/>
        <color theme="1"/>
        <rFont val="宋体"/>
        <family val="3"/>
        <charset val="134"/>
      </rPr>
      <t>月参加浙江大学西湖学术论坛第</t>
    </r>
    <r>
      <rPr>
        <sz val="5"/>
        <color theme="1"/>
        <rFont val="Times New Roman"/>
        <family val="1"/>
      </rPr>
      <t>188</t>
    </r>
    <r>
      <rPr>
        <sz val="5"/>
        <color theme="1"/>
        <rFont val="宋体"/>
        <family val="3"/>
        <charset val="134"/>
      </rPr>
      <t>次会议</t>
    </r>
    <r>
      <rPr>
        <sz val="5"/>
        <color theme="1"/>
        <rFont val="Times New Roman"/>
        <family val="1"/>
      </rPr>
      <t>“</t>
    </r>
    <r>
      <rPr>
        <sz val="5"/>
        <color theme="1"/>
        <rFont val="宋体"/>
        <family val="3"/>
        <charset val="134"/>
      </rPr>
      <t>首届植物精准育种研讨会</t>
    </r>
    <r>
      <rPr>
        <sz val="5"/>
        <color theme="1"/>
        <rFont val="Times New Roman"/>
        <family val="1"/>
      </rPr>
      <t>”</t>
    </r>
  </si>
  <si>
    <r>
      <t>参与首届</t>
    </r>
    <r>
      <rPr>
        <sz val="5"/>
        <color theme="1"/>
        <rFont val="Times New Roman"/>
        <family val="1"/>
      </rPr>
      <t>“</t>
    </r>
    <r>
      <rPr>
        <sz val="5"/>
        <color theme="1"/>
        <rFont val="宋体"/>
        <family val="3"/>
        <charset val="134"/>
      </rPr>
      <t>园艺研究</t>
    </r>
    <r>
      <rPr>
        <sz val="5"/>
        <color theme="1"/>
        <rFont val="Times New Roman"/>
        <family val="1"/>
      </rPr>
      <t>”</t>
    </r>
    <r>
      <rPr>
        <sz val="5"/>
        <color theme="1"/>
        <rFont val="宋体"/>
        <family val="3"/>
        <charset val="134"/>
      </rPr>
      <t>长三角研究生学术论坛会议</t>
    </r>
    <r>
      <rPr>
        <sz val="5"/>
        <color theme="1"/>
        <rFont val="Times New Roman"/>
        <family val="1"/>
      </rPr>
      <t>/</t>
    </r>
    <r>
      <rPr>
        <sz val="5"/>
        <color theme="1"/>
        <rFont val="宋体"/>
        <family val="3"/>
        <charset val="134"/>
      </rPr>
      <t>完成浙大春季校友毅行</t>
    </r>
    <r>
      <rPr>
        <sz val="5"/>
        <color theme="1"/>
        <rFont val="Times New Roman"/>
        <family val="1"/>
      </rPr>
      <t>15</t>
    </r>
    <r>
      <rPr>
        <sz val="5"/>
        <color theme="1"/>
        <rFont val="宋体"/>
        <family val="3"/>
        <charset val="134"/>
      </rPr>
      <t>公里徒步</t>
    </r>
  </si>
  <si>
    <r>
      <t>参与首届</t>
    </r>
    <r>
      <rPr>
        <sz val="5"/>
        <color theme="1"/>
        <rFont val="Times New Roman"/>
        <family val="1"/>
      </rPr>
      <t>“</t>
    </r>
    <r>
      <rPr>
        <sz val="5"/>
        <color theme="1"/>
        <rFont val="宋体"/>
        <family val="3"/>
        <charset val="134"/>
      </rPr>
      <t>园艺研究</t>
    </r>
    <r>
      <rPr>
        <sz val="5"/>
        <color theme="1"/>
        <rFont val="Times New Roman"/>
        <family val="1"/>
      </rPr>
      <t>”</t>
    </r>
    <r>
      <rPr>
        <sz val="5"/>
        <color theme="1"/>
        <rFont val="宋体"/>
        <family val="3"/>
        <charset val="134"/>
      </rPr>
      <t>长三角研究生学术论坛会议；参与浙江大学</t>
    </r>
    <r>
      <rPr>
        <sz val="5"/>
        <color theme="1"/>
        <rFont val="Times New Roman"/>
        <family val="1"/>
      </rPr>
      <t>“</t>
    </r>
    <r>
      <rPr>
        <sz val="5"/>
        <color theme="1"/>
        <rFont val="宋体"/>
        <family val="3"/>
        <charset val="134"/>
      </rPr>
      <t>致远计划</t>
    </r>
    <r>
      <rPr>
        <sz val="5"/>
        <color theme="1"/>
        <rFont val="Times New Roman"/>
        <family val="1"/>
      </rPr>
      <t>”</t>
    </r>
    <r>
      <rPr>
        <sz val="5"/>
        <color theme="1"/>
        <rFont val="宋体"/>
        <family val="3"/>
        <charset val="134"/>
      </rPr>
      <t>海外社会实践赴泰国交流；参与农学院新生合唱比赛；参与并协助组织果树所</t>
    </r>
    <r>
      <rPr>
        <sz val="5"/>
        <color theme="1"/>
        <rFont val="Times New Roman"/>
        <family val="1"/>
      </rPr>
      <t>2019</t>
    </r>
    <r>
      <rPr>
        <sz val="5"/>
        <color theme="1"/>
        <rFont val="宋体"/>
        <family val="3"/>
        <charset val="134"/>
      </rPr>
      <t>年庆祝元旦晚会；</t>
    </r>
  </si>
  <si>
    <r>
      <t>参加</t>
    </r>
    <r>
      <rPr>
        <sz val="5"/>
        <color theme="1"/>
        <rFont val="Times New Roman"/>
        <family val="1"/>
      </rPr>
      <t>2018</t>
    </r>
    <r>
      <rPr>
        <sz val="5"/>
        <color theme="1"/>
        <rFont val="宋体"/>
        <family val="3"/>
        <charset val="134"/>
      </rPr>
      <t>级农学院研究生新生合唱比赛；参加浙江大学第五届学生节趣味学术运动会，获得优秀奖；参加浙江大学第五届学生节巡游农学院代表方阵；参与组织果树所主办</t>
    </r>
    <r>
      <rPr>
        <sz val="5"/>
        <color theme="1"/>
        <rFont val="Times New Roman"/>
        <family val="1"/>
      </rPr>
      <t>“</t>
    </r>
    <r>
      <rPr>
        <sz val="5"/>
        <color theme="1"/>
        <rFont val="宋体"/>
        <family val="3"/>
        <charset val="134"/>
      </rPr>
      <t>果品大讲堂</t>
    </r>
    <r>
      <rPr>
        <sz val="5"/>
        <color theme="1"/>
        <rFont val="Times New Roman"/>
        <family val="1"/>
      </rPr>
      <t>”</t>
    </r>
    <r>
      <rPr>
        <sz val="5"/>
        <color theme="1"/>
        <rFont val="宋体"/>
        <family val="3"/>
        <charset val="134"/>
      </rPr>
      <t>特色活动；</t>
    </r>
  </si>
  <si>
    <r>
      <t>浙大农学院第八届全国农业与生物技术学院优秀大学生夏令营志愿者，获</t>
    </r>
    <r>
      <rPr>
        <sz val="5"/>
        <color theme="1"/>
        <rFont val="Times New Roman"/>
        <family val="1"/>
      </rPr>
      <t>“</t>
    </r>
    <r>
      <rPr>
        <sz val="5"/>
        <color theme="1"/>
        <rFont val="宋体"/>
        <family val="3"/>
        <charset val="134"/>
      </rPr>
      <t>杰出志愿者</t>
    </r>
    <r>
      <rPr>
        <sz val="5"/>
        <color theme="1"/>
        <rFont val="Times New Roman"/>
        <family val="1"/>
      </rPr>
      <t>”</t>
    </r>
    <r>
      <rPr>
        <sz val="5"/>
        <color theme="1"/>
        <rFont val="宋体"/>
        <family val="3"/>
        <charset val="134"/>
      </rPr>
      <t>称号</t>
    </r>
  </si>
  <si>
    <r>
      <t>SCI2</t>
    </r>
    <r>
      <rPr>
        <sz val="11"/>
        <color theme="1"/>
        <rFont val="宋体"/>
        <family val="3"/>
        <charset val="134"/>
      </rPr>
      <t>（</t>
    </r>
    <r>
      <rPr>
        <sz val="11"/>
        <color theme="1"/>
        <rFont val="Times New Roman"/>
        <family val="1"/>
      </rPr>
      <t>2</t>
    </r>
    <r>
      <rPr>
        <sz val="11"/>
        <color theme="1"/>
        <rFont val="宋体"/>
        <family val="3"/>
        <charset val="134"/>
      </rPr>
      <t>，</t>
    </r>
    <r>
      <rPr>
        <sz val="11"/>
        <color theme="1"/>
        <rFont val="Times New Roman"/>
        <family val="1"/>
      </rPr>
      <t>IF=6.467</t>
    </r>
    <r>
      <rPr>
        <sz val="11"/>
        <color theme="1"/>
        <rFont val="宋体"/>
        <family val="3"/>
        <charset val="134"/>
      </rPr>
      <t>；</t>
    </r>
    <r>
      <rPr>
        <sz val="11"/>
        <color theme="1"/>
        <rFont val="Times New Roman"/>
        <family val="1"/>
      </rPr>
      <t>3</t>
    </r>
    <r>
      <rPr>
        <sz val="11"/>
        <color theme="1"/>
        <rFont val="宋体"/>
        <family val="3"/>
        <charset val="134"/>
      </rPr>
      <t>，</t>
    </r>
    <r>
      <rPr>
        <sz val="11"/>
        <color theme="1"/>
        <rFont val="Times New Roman"/>
        <family val="1"/>
      </rPr>
      <t>IF=6.792</t>
    </r>
    <r>
      <rPr>
        <sz val="11"/>
        <color theme="1"/>
        <rFont val="宋体"/>
        <family val="3"/>
        <charset val="134"/>
      </rPr>
      <t>）</t>
    </r>
  </si>
  <si>
    <r>
      <t>浙江大学赴重庆市璧山区暑期实践；农学院赴陕西合阳眉县助力乡村振兴社会实践，担任实践团副队长；</t>
    </r>
    <r>
      <rPr>
        <sz val="5"/>
        <color theme="1"/>
        <rFont val="Times New Roman"/>
        <family val="1"/>
      </rPr>
      <t>2019</t>
    </r>
    <r>
      <rPr>
        <sz val="5"/>
        <color theme="1"/>
        <rFont val="宋体"/>
        <family val="3"/>
        <charset val="134"/>
      </rPr>
      <t>年春季校友会毅行；</t>
    </r>
    <r>
      <rPr>
        <sz val="5"/>
        <color theme="1"/>
        <rFont val="Times New Roman"/>
        <family val="1"/>
      </rPr>
      <t>2019</t>
    </r>
    <r>
      <rPr>
        <sz val="5"/>
        <color theme="1"/>
        <rFont val="宋体"/>
        <family val="3"/>
        <charset val="134"/>
      </rPr>
      <t>年研博会</t>
    </r>
    <r>
      <rPr>
        <sz val="5"/>
        <color theme="1"/>
        <rFont val="Times New Roman"/>
        <family val="1"/>
      </rPr>
      <t>“</t>
    </r>
    <r>
      <rPr>
        <sz val="5"/>
        <color theme="1"/>
        <rFont val="宋体"/>
        <family val="3"/>
        <charset val="134"/>
      </rPr>
      <t>运动杭城，徒步浙大</t>
    </r>
    <r>
      <rPr>
        <sz val="5"/>
        <color theme="1"/>
        <rFont val="Times New Roman"/>
        <family val="1"/>
      </rPr>
      <t>”</t>
    </r>
    <r>
      <rPr>
        <sz val="5"/>
        <color theme="1"/>
        <rFont val="宋体"/>
        <family val="3"/>
        <charset val="134"/>
      </rPr>
      <t>活动</t>
    </r>
  </si>
  <si>
    <r>
      <t>1</t>
    </r>
    <r>
      <rPr>
        <sz val="5"/>
        <color theme="1"/>
        <rFont val="宋体"/>
        <family val="3"/>
        <charset val="134"/>
      </rPr>
      <t>、</t>
    </r>
    <r>
      <rPr>
        <sz val="5"/>
        <color theme="1"/>
        <rFont val="Times New Roman"/>
        <family val="1"/>
      </rPr>
      <t>2018</t>
    </r>
    <r>
      <rPr>
        <sz val="5"/>
        <color theme="1"/>
        <rFont val="宋体"/>
        <family val="3"/>
        <charset val="134"/>
      </rPr>
      <t>年</t>
    </r>
    <r>
      <rPr>
        <sz val="5"/>
        <color theme="1"/>
        <rFont val="Times New Roman"/>
        <family val="1"/>
      </rPr>
      <t>3</t>
    </r>
    <r>
      <rPr>
        <sz val="5"/>
        <color theme="1"/>
        <rFont val="宋体"/>
        <family val="3"/>
        <charset val="134"/>
      </rPr>
      <t>月</t>
    </r>
    <r>
      <rPr>
        <sz val="5"/>
        <color theme="1"/>
        <rFont val="Times New Roman"/>
        <family val="1"/>
      </rPr>
      <t>-2019</t>
    </r>
    <r>
      <rPr>
        <sz val="5"/>
        <color theme="1"/>
        <rFont val="宋体"/>
        <family val="3"/>
        <charset val="134"/>
      </rPr>
      <t>年</t>
    </r>
    <r>
      <rPr>
        <sz val="5"/>
        <color theme="1"/>
        <rFont val="Times New Roman"/>
        <family val="1"/>
      </rPr>
      <t>3</t>
    </r>
    <r>
      <rPr>
        <sz val="5"/>
        <color theme="1"/>
        <rFont val="宋体"/>
        <family val="3"/>
        <charset val="134"/>
      </rPr>
      <t>月担任果树所研究生第一党支部书记；</t>
    </r>
    <r>
      <rPr>
        <sz val="5"/>
        <color theme="1"/>
        <rFont val="Times New Roman"/>
        <family val="1"/>
      </rPr>
      <t>2</t>
    </r>
    <r>
      <rPr>
        <sz val="5"/>
        <color theme="1"/>
        <rFont val="宋体"/>
        <family val="3"/>
        <charset val="134"/>
      </rPr>
      <t>、</t>
    </r>
    <r>
      <rPr>
        <sz val="5"/>
        <color theme="1"/>
        <rFont val="Times New Roman"/>
        <family val="1"/>
      </rPr>
      <t>2018</t>
    </r>
    <r>
      <rPr>
        <sz val="5"/>
        <color theme="1"/>
        <rFont val="宋体"/>
        <family val="3"/>
        <charset val="134"/>
      </rPr>
      <t>年</t>
    </r>
    <r>
      <rPr>
        <sz val="5"/>
        <color theme="1"/>
        <rFont val="Times New Roman"/>
        <family val="1"/>
      </rPr>
      <t>9</t>
    </r>
    <r>
      <rPr>
        <sz val="5"/>
        <color theme="1"/>
        <rFont val="宋体"/>
        <family val="3"/>
        <charset val="134"/>
      </rPr>
      <t>月至</t>
    </r>
    <r>
      <rPr>
        <sz val="5"/>
        <color theme="1"/>
        <rFont val="Times New Roman"/>
        <family val="1"/>
      </rPr>
      <t>2019</t>
    </r>
    <r>
      <rPr>
        <sz val="5"/>
        <color theme="1"/>
        <rFont val="宋体"/>
        <family val="3"/>
        <charset val="134"/>
      </rPr>
      <t>年</t>
    </r>
    <r>
      <rPr>
        <sz val="5"/>
        <color theme="1"/>
        <rFont val="Times New Roman"/>
        <family val="1"/>
      </rPr>
      <t>9</t>
    </r>
    <r>
      <rPr>
        <sz val="5"/>
        <color theme="1"/>
        <rFont val="宋体"/>
        <family val="3"/>
        <charset val="134"/>
      </rPr>
      <t>月，担任浙江大学农学院学生党员素质发展中心主任兼党员素质发展中心组织部部长。</t>
    </r>
  </si>
  <si>
    <r>
      <t>2018“</t>
    </r>
    <r>
      <rPr>
        <sz val="5"/>
        <color theme="1"/>
        <rFont val="宋体"/>
        <family val="3"/>
        <charset val="134"/>
      </rPr>
      <t>创青春</t>
    </r>
    <r>
      <rPr>
        <sz val="5"/>
        <color theme="1"/>
        <rFont val="Times New Roman"/>
        <family val="1"/>
      </rPr>
      <t>”</t>
    </r>
    <r>
      <rPr>
        <sz val="5"/>
        <color theme="1"/>
        <rFont val="宋体"/>
        <family val="3"/>
        <charset val="134"/>
      </rPr>
      <t>全国大学生创业大赛志愿者</t>
    </r>
  </si>
  <si>
    <r>
      <t>参加浙江省第五届</t>
    </r>
    <r>
      <rPr>
        <sz val="5"/>
        <color theme="1"/>
        <rFont val="Times New Roman"/>
        <family val="1"/>
      </rPr>
      <t>“</t>
    </r>
    <r>
      <rPr>
        <sz val="5"/>
        <color theme="1"/>
        <rFont val="宋体"/>
        <family val="3"/>
        <charset val="134"/>
      </rPr>
      <t>互联网</t>
    </r>
    <r>
      <rPr>
        <sz val="5"/>
        <color theme="1"/>
        <rFont val="Times New Roman"/>
        <family val="1"/>
      </rPr>
      <t>+”</t>
    </r>
    <r>
      <rPr>
        <sz val="5"/>
        <color theme="1"/>
        <rFont val="宋体"/>
        <family val="3"/>
        <charset val="134"/>
      </rPr>
      <t>创新创业大赛获得金奖；浙江大学博士生报告团讲师，赴陕西省参加社会实践活动并做主题报告；杭州市西湖区灵隐街道挂职锻炼。</t>
    </r>
  </si>
  <si>
    <r>
      <t>占刘欢</t>
    </r>
    <r>
      <rPr>
        <sz val="11"/>
        <color theme="1"/>
        <rFont val="Times New Roman"/>
        <family val="1"/>
      </rPr>
      <t xml:space="preserve">       </t>
    </r>
  </si>
  <si>
    <r>
      <t>浙大马拉松、浙大校友毅行、</t>
    </r>
    <r>
      <rPr>
        <sz val="5"/>
        <color theme="1"/>
        <rFont val="Times New Roman"/>
        <family val="1"/>
      </rPr>
      <t>“</t>
    </r>
    <r>
      <rPr>
        <sz val="5"/>
        <color theme="1"/>
        <rFont val="宋体"/>
        <family val="3"/>
        <charset val="134"/>
      </rPr>
      <t>运动杭城</t>
    </r>
    <r>
      <rPr>
        <sz val="5"/>
        <color theme="1"/>
        <rFont val="Times New Roman"/>
        <family val="1"/>
      </rPr>
      <t>.</t>
    </r>
    <r>
      <rPr>
        <sz val="5"/>
        <color theme="1"/>
        <rFont val="宋体"/>
        <family val="3"/>
        <charset val="134"/>
      </rPr>
      <t>徒步浙大</t>
    </r>
    <r>
      <rPr>
        <sz val="5"/>
        <color theme="1"/>
        <rFont val="Times New Roman"/>
        <family val="1"/>
      </rPr>
      <t>”</t>
    </r>
    <r>
      <rPr>
        <sz val="5"/>
        <color theme="1"/>
        <rFont val="宋体"/>
        <family val="3"/>
        <charset val="134"/>
      </rPr>
      <t>、校学生节院方阵志愿者</t>
    </r>
  </si>
  <si>
    <r>
      <t>果树所研究生第一党支部副书记、果树所</t>
    </r>
    <r>
      <rPr>
        <sz val="5"/>
        <color theme="1"/>
        <rFont val="Times New Roman"/>
        <family val="1"/>
      </rPr>
      <t>2017</t>
    </r>
    <r>
      <rPr>
        <sz val="5"/>
        <color theme="1"/>
        <rFont val="宋体"/>
        <family val="3"/>
        <charset val="134"/>
      </rPr>
      <t>级班级心理委员</t>
    </r>
  </si>
  <si>
    <r>
      <t>参加学校组织毅行活动、参加农创举办的插花比赛并获得优胜奖。参与阿里巴巴组织的共建</t>
    </r>
    <r>
      <rPr>
        <sz val="5"/>
        <color theme="1"/>
        <rFont val="Times New Roman"/>
        <family val="1"/>
      </rPr>
      <t>“</t>
    </r>
    <r>
      <rPr>
        <sz val="5"/>
        <color theme="1"/>
        <rFont val="宋体"/>
        <family val="3"/>
        <charset val="134"/>
      </rPr>
      <t>蚂蚁森林</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爱上光明的眼睛</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爱的分贝</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母亲健康快车</t>
    </r>
    <r>
      <rPr>
        <sz val="5"/>
        <color theme="1"/>
        <rFont val="Times New Roman"/>
        <family val="1"/>
      </rPr>
      <t>”</t>
    </r>
    <r>
      <rPr>
        <sz val="5"/>
        <color theme="1"/>
        <rFont val="宋体"/>
        <family val="3"/>
        <charset val="134"/>
      </rPr>
      <t>等多项公益活动。</t>
    </r>
  </si>
  <si>
    <r>
      <t>“</t>
    </r>
    <r>
      <rPr>
        <sz val="5"/>
        <color theme="1"/>
        <rFont val="宋体"/>
        <family val="3"/>
        <charset val="134"/>
      </rPr>
      <t>农生杯</t>
    </r>
    <r>
      <rPr>
        <sz val="5"/>
        <color theme="1"/>
        <rFont val="Times New Roman"/>
        <family val="1"/>
      </rPr>
      <t>”</t>
    </r>
    <r>
      <rPr>
        <sz val="5"/>
        <color theme="1"/>
        <rFont val="宋体"/>
        <family val="3"/>
        <charset val="134"/>
      </rPr>
      <t>篮球比赛果树所队员；农学院夏令营志愿者</t>
    </r>
    <r>
      <rPr>
        <sz val="5"/>
        <color theme="1"/>
        <rFont val="Times New Roman"/>
        <family val="1"/>
      </rPr>
      <t xml:space="preserve"> </t>
    </r>
  </si>
  <si>
    <r>
      <t>农学院足球三好杯、浙江大学足球</t>
    </r>
    <r>
      <rPr>
        <sz val="5"/>
        <color theme="1"/>
        <rFont val="Times New Roman"/>
        <family val="1"/>
      </rPr>
      <t>“CC98”</t>
    </r>
    <r>
      <rPr>
        <sz val="5"/>
        <color theme="1"/>
        <rFont val="宋体"/>
        <family val="3"/>
        <charset val="134"/>
      </rPr>
      <t>杯、浙江大学校友毅行</t>
    </r>
  </si>
  <si>
    <r>
      <t>果树所新年晚会主持人；参与首届</t>
    </r>
    <r>
      <rPr>
        <sz val="5"/>
        <color theme="1"/>
        <rFont val="Times New Roman"/>
        <family val="1"/>
      </rPr>
      <t>“</t>
    </r>
    <r>
      <rPr>
        <sz val="5"/>
        <color theme="1"/>
        <rFont val="宋体"/>
        <family val="3"/>
        <charset val="134"/>
      </rPr>
      <t>园艺研究</t>
    </r>
    <r>
      <rPr>
        <sz val="5"/>
        <color theme="1"/>
        <rFont val="Times New Roman"/>
        <family val="1"/>
      </rPr>
      <t>”</t>
    </r>
    <r>
      <rPr>
        <sz val="5"/>
        <color theme="1"/>
        <rFont val="宋体"/>
        <family val="3"/>
        <charset val="134"/>
      </rPr>
      <t>长三角研究生学术论坛会议；完成浙大春季校友毅行</t>
    </r>
    <r>
      <rPr>
        <sz val="5"/>
        <color theme="1"/>
        <rFont val="Times New Roman"/>
        <family val="1"/>
      </rPr>
      <t>15</t>
    </r>
    <r>
      <rPr>
        <sz val="5"/>
        <color theme="1"/>
        <rFont val="宋体"/>
        <family val="3"/>
        <charset val="134"/>
      </rPr>
      <t>公里徒步；</t>
    </r>
    <r>
      <rPr>
        <sz val="5"/>
        <color theme="1"/>
        <rFont val="Times New Roman"/>
        <family val="1"/>
      </rPr>
      <t>2018</t>
    </r>
    <r>
      <rPr>
        <sz val="5"/>
        <color theme="1"/>
        <rFont val="宋体"/>
        <family val="3"/>
        <charset val="134"/>
      </rPr>
      <t>排球三好杯裁判；参与新生合唱比赛；组织</t>
    </r>
    <r>
      <rPr>
        <sz val="5"/>
        <color theme="1"/>
        <rFont val="Times New Roman"/>
        <family val="1"/>
      </rPr>
      <t>“</t>
    </r>
    <r>
      <rPr>
        <sz val="5"/>
        <color theme="1"/>
        <rFont val="宋体"/>
        <family val="3"/>
        <charset val="134"/>
      </rPr>
      <t>果品大讲堂</t>
    </r>
    <r>
      <rPr>
        <sz val="5"/>
        <color theme="1"/>
        <rFont val="Times New Roman"/>
        <family val="1"/>
      </rPr>
      <t>”</t>
    </r>
    <r>
      <rPr>
        <sz val="5"/>
        <color theme="1"/>
        <rFont val="宋体"/>
        <family val="3"/>
        <charset val="134"/>
      </rPr>
      <t>活动</t>
    </r>
  </si>
  <si>
    <r>
      <t>2018</t>
    </r>
    <r>
      <rPr>
        <sz val="5"/>
        <color theme="1"/>
        <rFont val="宋体"/>
        <family val="3"/>
        <charset val="134"/>
      </rPr>
      <t>级果树所班长、果树所第二党支部副书记、农创创业实践部干事、职业发展中心干事</t>
    </r>
  </si>
  <si>
    <r>
      <t>1.</t>
    </r>
    <r>
      <rPr>
        <sz val="5"/>
        <color theme="1"/>
        <rFont val="宋体"/>
        <family val="3"/>
        <charset val="134"/>
      </rPr>
      <t>科研学习：成功申报国创创业实践项目，；参加浙江大学礼仪培训班；农学院春博会创新创业</t>
    </r>
    <r>
      <rPr>
        <sz val="5"/>
        <color theme="1"/>
        <rFont val="Times New Roman"/>
        <family val="1"/>
      </rPr>
      <t>“</t>
    </r>
    <r>
      <rPr>
        <sz val="5"/>
        <color theme="1"/>
        <rFont val="宋体"/>
        <family val="3"/>
        <charset val="134"/>
      </rPr>
      <t>枸杞上的小番茄</t>
    </r>
    <r>
      <rPr>
        <sz val="5"/>
        <color theme="1"/>
        <rFont val="Times New Roman"/>
        <family val="1"/>
      </rPr>
      <t>”</t>
    </r>
    <r>
      <rPr>
        <sz val="5"/>
        <color theme="1"/>
        <rFont val="宋体"/>
        <family val="3"/>
        <charset val="134"/>
      </rPr>
      <t>展览</t>
    </r>
    <r>
      <rPr>
        <sz val="5"/>
        <color theme="1"/>
        <rFont val="Times New Roman"/>
        <family val="1"/>
      </rPr>
      <t xml:space="preserve">
2.</t>
    </r>
    <r>
      <rPr>
        <sz val="5"/>
        <color theme="1"/>
        <rFont val="宋体"/>
        <family val="3"/>
        <charset val="134"/>
      </rPr>
      <t>社会实践：农学院</t>
    </r>
    <r>
      <rPr>
        <sz val="5"/>
        <color theme="1"/>
        <rFont val="Times New Roman"/>
        <family val="1"/>
      </rPr>
      <t>“2019</t>
    </r>
    <r>
      <rPr>
        <sz val="5"/>
        <color theme="1"/>
        <rFont val="宋体"/>
        <family val="3"/>
        <charset val="134"/>
      </rPr>
      <t>年优秀学生骨干参加领导力教育实践项目</t>
    </r>
    <r>
      <rPr>
        <sz val="5"/>
        <color theme="1"/>
        <rFont val="Times New Roman"/>
        <family val="1"/>
      </rPr>
      <t>”</t>
    </r>
    <r>
      <rPr>
        <sz val="5"/>
        <color theme="1"/>
        <rFont val="宋体"/>
        <family val="3"/>
        <charset val="134"/>
      </rPr>
      <t>，作为主创正在策划</t>
    </r>
    <r>
      <rPr>
        <sz val="5"/>
        <color theme="1"/>
        <rFont val="Times New Roman"/>
        <family val="1"/>
      </rPr>
      <t>11</t>
    </r>
    <r>
      <rPr>
        <sz val="5"/>
        <color theme="1"/>
        <rFont val="宋体"/>
        <family val="3"/>
        <charset val="134"/>
      </rPr>
      <t>月农学院领鹰计划；农学院暑期赴青海乌兰精准扶贫社会实践团队，作为院实践团队的一部分被推荐申报校十佳团队；赴延安</t>
    </r>
    <r>
      <rPr>
        <sz val="5"/>
        <color theme="1"/>
        <rFont val="Times New Roman"/>
        <family val="1"/>
      </rPr>
      <t>“</t>
    </r>
    <r>
      <rPr>
        <sz val="5"/>
        <color theme="1"/>
        <rFont val="宋体"/>
        <family val="3"/>
        <charset val="134"/>
      </rPr>
      <t>薪火相传生生不息</t>
    </r>
    <r>
      <rPr>
        <sz val="5"/>
        <color theme="1"/>
        <rFont val="Times New Roman"/>
        <family val="1"/>
      </rPr>
      <t>”</t>
    </r>
    <r>
      <rPr>
        <sz val="5"/>
        <color theme="1"/>
        <rFont val="宋体"/>
        <family val="3"/>
        <charset val="134"/>
      </rPr>
      <t>实践教育培训</t>
    </r>
    <r>
      <rPr>
        <sz val="5"/>
        <color theme="1"/>
        <rFont val="Times New Roman"/>
        <family val="1"/>
      </rPr>
      <t xml:space="preserve">
3.</t>
    </r>
    <r>
      <rPr>
        <sz val="5"/>
        <color theme="1"/>
        <rFont val="宋体"/>
        <family val="3"/>
        <charset val="134"/>
      </rPr>
      <t>文体活动：参与采访撰写了校级期刊《浙江大学并校二十周年优秀校友人物》，是农学院唯一成功入选的案例；日常注重体育锻炼，参加万科杭州</t>
    </r>
    <r>
      <rPr>
        <sz val="5"/>
        <color theme="1"/>
        <rFont val="Times New Roman"/>
        <family val="1"/>
      </rPr>
      <t xml:space="preserve"> 2018</t>
    </r>
    <r>
      <rPr>
        <sz val="5"/>
        <color theme="1"/>
        <rFont val="宋体"/>
        <family val="3"/>
        <charset val="134"/>
      </rPr>
      <t>浙大校友秋季毅行；学校学生节阳光长跑活动</t>
    </r>
  </si>
  <si>
    <r>
      <t>园林所研究生第二团支部团支书</t>
    </r>
    <r>
      <rPr>
        <sz val="5"/>
        <color theme="1"/>
        <rFont val="Times New Roman"/>
        <family val="1"/>
      </rPr>
      <t xml:space="preserve">
</t>
    </r>
    <r>
      <rPr>
        <sz val="5"/>
        <color theme="1"/>
        <rFont val="宋体"/>
        <family val="3"/>
        <charset val="134"/>
      </rPr>
      <t>农学院团委社会实践部干事</t>
    </r>
  </si>
  <si>
    <r>
      <t>万科杭州</t>
    </r>
    <r>
      <rPr>
        <sz val="5"/>
        <color theme="1"/>
        <rFont val="Times New Roman"/>
        <family val="1"/>
      </rPr>
      <t xml:space="preserve"> 2018</t>
    </r>
    <r>
      <rPr>
        <sz val="5"/>
        <color theme="1"/>
        <rFont val="宋体"/>
        <family val="3"/>
        <charset val="134"/>
      </rPr>
      <t>浙大校友秋季毅行志愿者</t>
    </r>
  </si>
  <si>
    <r>
      <t>‘</t>
    </r>
    <r>
      <rPr>
        <sz val="9"/>
        <color theme="1"/>
        <rFont val="宋体"/>
        <family val="3"/>
        <charset val="134"/>
      </rPr>
      <t>石家庄</t>
    </r>
    <r>
      <rPr>
        <sz val="9"/>
        <color theme="1"/>
        <rFont val="Times New Roman"/>
        <family val="1"/>
      </rPr>
      <t>-</t>
    </r>
    <r>
      <rPr>
        <sz val="9"/>
        <color theme="1"/>
        <rFont val="宋体"/>
        <family val="3"/>
        <charset val="134"/>
      </rPr>
      <t>原点</t>
    </r>
    <r>
      <rPr>
        <sz val="9"/>
        <color theme="1"/>
        <rFont val="Times New Roman"/>
        <family val="1"/>
      </rPr>
      <t>’</t>
    </r>
    <r>
      <rPr>
        <sz val="9"/>
        <color theme="1"/>
        <rFont val="宋体"/>
        <family val="3"/>
        <charset val="134"/>
      </rPr>
      <t>正太饭店历史文化建筑保护与再生国际概念设计大赛（优秀奖）</t>
    </r>
    <r>
      <rPr>
        <sz val="9"/>
        <rFont val="Times New Roman"/>
        <family val="1"/>
      </rPr>
      <t/>
    </r>
    <phoneticPr fontId="7" type="noConversion"/>
  </si>
  <si>
    <r>
      <t>农学院园林所</t>
    </r>
    <r>
      <rPr>
        <sz val="5"/>
        <color theme="1"/>
        <rFont val="Times New Roman"/>
        <family val="1"/>
      </rPr>
      <t>2018</t>
    </r>
    <r>
      <rPr>
        <sz val="5"/>
        <color theme="1"/>
        <rFont val="宋体"/>
        <family val="3"/>
        <charset val="134"/>
      </rPr>
      <t>级硕士研究生班长</t>
    </r>
  </si>
  <si>
    <r>
      <t>1.</t>
    </r>
    <r>
      <rPr>
        <sz val="5"/>
        <color theme="1"/>
        <rFont val="宋体"/>
        <family val="3"/>
        <charset val="134"/>
      </rPr>
      <t>当菜市场遇见设计师</t>
    </r>
    <r>
      <rPr>
        <sz val="5"/>
        <color theme="1"/>
        <rFont val="Times New Roman"/>
        <family val="1"/>
      </rPr>
      <t>--</t>
    </r>
    <r>
      <rPr>
        <sz val="5"/>
        <color theme="1"/>
        <rFont val="宋体"/>
        <family val="3"/>
        <charset val="134"/>
      </rPr>
      <t>杭州市经济技术开发区农贸市场摊位美化提升改造设计方案竞赛</t>
    </r>
    <r>
      <rPr>
        <sz val="5"/>
        <color theme="1"/>
        <rFont val="Times New Roman"/>
        <family val="1"/>
      </rPr>
      <t>(</t>
    </r>
    <r>
      <rPr>
        <sz val="5"/>
        <color theme="1"/>
        <rFont val="宋体"/>
        <family val="3"/>
        <charset val="134"/>
      </rPr>
      <t>一等奖）</t>
    </r>
    <r>
      <rPr>
        <sz val="5"/>
        <color theme="1"/>
        <rFont val="Times New Roman"/>
        <family val="1"/>
      </rPr>
      <t>2.‘</t>
    </r>
    <r>
      <rPr>
        <sz val="5"/>
        <color theme="1"/>
        <rFont val="宋体"/>
        <family val="3"/>
        <charset val="134"/>
      </rPr>
      <t>石家庄</t>
    </r>
    <r>
      <rPr>
        <sz val="5"/>
        <color theme="1"/>
        <rFont val="Times New Roman"/>
        <family val="1"/>
      </rPr>
      <t>-</t>
    </r>
    <r>
      <rPr>
        <sz val="5"/>
        <color theme="1"/>
        <rFont val="宋体"/>
        <family val="3"/>
        <charset val="134"/>
      </rPr>
      <t>原点</t>
    </r>
    <r>
      <rPr>
        <sz val="5"/>
        <color theme="1"/>
        <rFont val="Times New Roman"/>
        <family val="1"/>
      </rPr>
      <t>’</t>
    </r>
    <r>
      <rPr>
        <sz val="5"/>
        <color theme="1"/>
        <rFont val="宋体"/>
        <family val="3"/>
        <charset val="134"/>
      </rPr>
      <t>正太饭店历史文化建筑保护与再生国际概念设计大赛（优胜奖）</t>
    </r>
    <r>
      <rPr>
        <sz val="5"/>
        <color theme="1"/>
        <rFont val="Times New Roman"/>
        <family val="1"/>
      </rPr>
      <t xml:space="preserve">     3.2018AIM</t>
    </r>
    <r>
      <rPr>
        <sz val="5"/>
        <color theme="1"/>
        <rFont val="宋体"/>
        <family val="3"/>
        <charset val="134"/>
      </rPr>
      <t>苏红古寨新场景设计竞赛（入选奖）</t>
    </r>
    <r>
      <rPr>
        <sz val="5"/>
        <color theme="1"/>
        <rFont val="Times New Roman"/>
        <family val="1"/>
      </rPr>
      <t xml:space="preserve">        4.2018</t>
    </r>
    <r>
      <rPr>
        <sz val="5"/>
        <color theme="1"/>
        <rFont val="宋体"/>
        <family val="3"/>
        <charset val="134"/>
      </rPr>
      <t>年年末参加西湖风景区志愿活动；</t>
    </r>
    <r>
      <rPr>
        <sz val="5"/>
        <color theme="1"/>
        <rFont val="Times New Roman"/>
        <family val="1"/>
      </rPr>
      <t xml:space="preserve">       5. 2018.10 </t>
    </r>
    <r>
      <rPr>
        <sz val="5"/>
        <color theme="1"/>
        <rFont val="宋体"/>
        <family val="3"/>
        <charset val="134"/>
      </rPr>
      <t>月参加学校学生节阳光长跑活动。</t>
    </r>
  </si>
  <si>
    <r>
      <t>（</t>
    </r>
    <r>
      <rPr>
        <sz val="5"/>
        <color theme="1"/>
        <rFont val="Times New Roman"/>
        <family val="1"/>
      </rPr>
      <t>1</t>
    </r>
    <r>
      <rPr>
        <sz val="5"/>
        <color theme="1"/>
        <rFont val="宋体"/>
        <family val="3"/>
        <charset val="134"/>
      </rPr>
      <t>）</t>
    </r>
    <r>
      <rPr>
        <sz val="5"/>
        <color theme="1"/>
        <rFont val="Times New Roman"/>
        <family val="1"/>
      </rPr>
      <t>2018</t>
    </r>
    <r>
      <rPr>
        <sz val="5"/>
        <color theme="1"/>
        <rFont val="宋体"/>
        <family val="3"/>
        <charset val="134"/>
      </rPr>
      <t>年</t>
    </r>
    <r>
      <rPr>
        <sz val="5"/>
        <color theme="1"/>
        <rFont val="Times New Roman"/>
        <family val="1"/>
      </rPr>
      <t>10</t>
    </r>
    <r>
      <rPr>
        <sz val="5"/>
        <color theme="1"/>
        <rFont val="宋体"/>
        <family val="3"/>
        <charset val="134"/>
      </rPr>
      <t>月，参加学校学生节阳光长跑活动；（</t>
    </r>
    <r>
      <rPr>
        <sz val="5"/>
        <color theme="1"/>
        <rFont val="Times New Roman"/>
        <family val="1"/>
      </rPr>
      <t>2</t>
    </r>
    <r>
      <rPr>
        <sz val="5"/>
        <color theme="1"/>
        <rFont val="宋体"/>
        <family val="3"/>
        <charset val="134"/>
      </rPr>
      <t>）</t>
    </r>
    <r>
      <rPr>
        <sz val="5"/>
        <color theme="1"/>
        <rFont val="Times New Roman"/>
        <family val="1"/>
      </rPr>
      <t>2018</t>
    </r>
    <r>
      <rPr>
        <sz val="5"/>
        <color theme="1"/>
        <rFont val="宋体"/>
        <family val="3"/>
        <charset val="134"/>
      </rPr>
      <t>年</t>
    </r>
    <r>
      <rPr>
        <sz val="5"/>
        <color theme="1"/>
        <rFont val="Times New Roman"/>
        <family val="1"/>
      </rPr>
      <t>11</t>
    </r>
    <r>
      <rPr>
        <sz val="5"/>
        <color theme="1"/>
        <rFont val="宋体"/>
        <family val="3"/>
        <charset val="134"/>
      </rPr>
      <t>月，参加学院举办的插花比赛；（</t>
    </r>
    <r>
      <rPr>
        <sz val="5"/>
        <color theme="1"/>
        <rFont val="Times New Roman"/>
        <family val="1"/>
      </rPr>
      <t>3</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3</t>
    </r>
    <r>
      <rPr>
        <sz val="5"/>
        <color theme="1"/>
        <rFont val="宋体"/>
        <family val="3"/>
        <charset val="134"/>
      </rPr>
      <t>月，参加</t>
    </r>
    <r>
      <rPr>
        <sz val="5"/>
        <color theme="1"/>
        <rFont val="Times New Roman"/>
        <family val="1"/>
      </rPr>
      <t>AIM</t>
    </r>
    <r>
      <rPr>
        <sz val="5"/>
        <color theme="1"/>
        <rFont val="宋体"/>
        <family val="3"/>
        <charset val="134"/>
      </rPr>
      <t>苏红古寨新场景国际大赛，作品</t>
    </r>
    <r>
      <rPr>
        <sz val="5"/>
        <color theme="1"/>
        <rFont val="Times New Roman"/>
        <family val="1"/>
      </rPr>
      <t>“</t>
    </r>
    <r>
      <rPr>
        <sz val="5"/>
        <color theme="1"/>
        <rFont val="宋体"/>
        <family val="3"/>
        <charset val="134"/>
      </rPr>
      <t>红河红米</t>
    </r>
    <r>
      <rPr>
        <sz val="5"/>
        <color theme="1"/>
        <rFont val="Times New Roman"/>
        <family val="1"/>
      </rPr>
      <t>——</t>
    </r>
    <r>
      <rPr>
        <sz val="5"/>
        <color theme="1"/>
        <rFont val="宋体"/>
        <family val="3"/>
        <charset val="134"/>
      </rPr>
      <t>苏红稻作文化复兴计划</t>
    </r>
    <r>
      <rPr>
        <sz val="5"/>
        <color theme="1"/>
        <rFont val="Times New Roman"/>
        <family val="1"/>
      </rPr>
      <t>”</t>
    </r>
    <r>
      <rPr>
        <sz val="5"/>
        <color theme="1"/>
        <rFont val="宋体"/>
        <family val="3"/>
        <charset val="134"/>
      </rPr>
      <t>获入围奖；（</t>
    </r>
    <r>
      <rPr>
        <sz val="5"/>
        <color theme="1"/>
        <rFont val="Times New Roman"/>
        <family val="1"/>
      </rPr>
      <t>4</t>
    </r>
    <r>
      <rPr>
        <sz val="5"/>
        <color theme="1"/>
        <rFont val="宋体"/>
        <family val="3"/>
        <charset val="134"/>
      </rPr>
      <t>）</t>
    </r>
    <r>
      <rPr>
        <sz val="5"/>
        <color theme="1"/>
        <rFont val="Times New Roman"/>
        <family val="1"/>
      </rPr>
      <t>2019</t>
    </r>
    <r>
      <rPr>
        <sz val="5"/>
        <color theme="1"/>
        <rFont val="宋体"/>
        <family val="3"/>
        <charset val="134"/>
      </rPr>
      <t>年</t>
    </r>
    <r>
      <rPr>
        <sz val="5"/>
        <color theme="1"/>
        <rFont val="Times New Roman"/>
        <family val="1"/>
      </rPr>
      <t>6.29-7.19</t>
    </r>
    <r>
      <rPr>
        <sz val="5"/>
        <color theme="1"/>
        <rFont val="宋体"/>
        <family val="3"/>
        <charset val="134"/>
      </rPr>
      <t>日，参加意大利都灵理工大学与香港大学、上海交大等</t>
    </r>
    <r>
      <rPr>
        <sz val="5"/>
        <color theme="1"/>
        <rFont val="Times New Roman"/>
        <family val="1"/>
      </rPr>
      <t>C9</t>
    </r>
    <r>
      <rPr>
        <sz val="5"/>
        <color theme="1"/>
        <rFont val="宋体"/>
        <family val="3"/>
        <charset val="134"/>
      </rPr>
      <t>高校联合举办的</t>
    </r>
    <r>
      <rPr>
        <sz val="5"/>
        <color theme="1"/>
        <rFont val="Times New Roman"/>
        <family val="1"/>
      </rPr>
      <t>“</t>
    </r>
    <r>
      <rPr>
        <sz val="5"/>
        <color theme="1"/>
        <rFont val="宋体"/>
        <family val="3"/>
        <charset val="134"/>
      </rPr>
      <t>拯救传统村落</t>
    </r>
    <r>
      <rPr>
        <sz val="5"/>
        <color theme="1"/>
        <rFont val="Times New Roman"/>
        <family val="1"/>
      </rPr>
      <t>——</t>
    </r>
    <r>
      <rPr>
        <sz val="5"/>
        <color theme="1"/>
        <rFont val="宋体"/>
        <family val="3"/>
        <charset val="134"/>
      </rPr>
      <t>全球挑战计划</t>
    </r>
    <r>
      <rPr>
        <sz val="5"/>
        <color theme="1"/>
        <rFont val="Times New Roman"/>
        <family val="1"/>
      </rPr>
      <t>”</t>
    </r>
    <r>
      <rPr>
        <sz val="5"/>
        <color theme="1"/>
        <rFont val="宋体"/>
        <family val="3"/>
        <charset val="134"/>
      </rPr>
      <t>国际工作坊，在中国浙江丽水和意大利奥斯塔山区参与当地传统建筑的修复与改造，深入乡村，服务当地的居民。</t>
    </r>
  </si>
  <si>
    <r>
      <t>奥雅设计竞赛一等奖</t>
    </r>
    <r>
      <rPr>
        <sz val="9"/>
        <color theme="1"/>
        <rFont val="Times New Roman"/>
        <family val="1"/>
      </rPr>
      <t xml:space="preserve"> </t>
    </r>
    <r>
      <rPr>
        <sz val="9"/>
        <color theme="1"/>
        <rFont val="宋体"/>
        <family val="3"/>
        <charset val="134"/>
      </rPr>
      <t>排名第三；</t>
    </r>
    <r>
      <rPr>
        <sz val="9"/>
        <color theme="1"/>
        <rFont val="Times New Roman"/>
        <family val="1"/>
      </rPr>
      <t>“</t>
    </r>
    <r>
      <rPr>
        <sz val="9"/>
        <color theme="1"/>
        <rFont val="宋体"/>
        <family val="3"/>
        <charset val="134"/>
      </rPr>
      <t>园冶杯</t>
    </r>
    <r>
      <rPr>
        <sz val="9"/>
        <color theme="1"/>
        <rFont val="Times New Roman"/>
        <family val="1"/>
      </rPr>
      <t>”</t>
    </r>
    <r>
      <rPr>
        <sz val="9"/>
        <color theme="1"/>
        <rFont val="宋体"/>
        <family val="3"/>
        <charset val="134"/>
      </rPr>
      <t>大学生国际竞赛毕业设计类三等奖</t>
    </r>
    <r>
      <rPr>
        <sz val="9"/>
        <color theme="1"/>
        <rFont val="Times New Roman"/>
        <family val="1"/>
      </rPr>
      <t xml:space="preserve"> </t>
    </r>
    <r>
      <rPr>
        <sz val="9"/>
        <color theme="1"/>
        <rFont val="宋体"/>
        <family val="3"/>
        <charset val="134"/>
      </rPr>
      <t>排名第二；枣庄市乡村规划设计大赛三等奖</t>
    </r>
    <r>
      <rPr>
        <sz val="9"/>
        <color theme="1"/>
        <rFont val="Times New Roman"/>
        <family val="1"/>
      </rPr>
      <t xml:space="preserve"> </t>
    </r>
    <r>
      <rPr>
        <sz val="9"/>
        <color theme="1"/>
        <rFont val="宋体"/>
        <family val="3"/>
        <charset val="134"/>
      </rPr>
      <t>排名第四；《乡村振兴</t>
    </r>
    <r>
      <rPr>
        <sz val="9"/>
        <color theme="1"/>
        <rFont val="Times New Roman"/>
        <family val="1"/>
      </rPr>
      <t>——2018</t>
    </r>
    <r>
      <rPr>
        <sz val="9"/>
        <color theme="1"/>
        <rFont val="宋体"/>
        <family val="3"/>
        <charset val="134"/>
      </rPr>
      <t>年度中国城市规划学会乡村规划与建设学术委员会学术年会论文集》（</t>
    </r>
    <r>
      <rPr>
        <sz val="9"/>
        <color theme="1"/>
        <rFont val="Times New Roman"/>
        <family val="1"/>
      </rPr>
      <t>3</t>
    </r>
    <r>
      <rPr>
        <sz val="9"/>
        <color theme="1"/>
        <rFont val="宋体"/>
        <family val="3"/>
        <charset val="134"/>
      </rPr>
      <t>）</t>
    </r>
  </si>
  <si>
    <r>
      <t>(1)</t>
    </r>
    <r>
      <rPr>
        <sz val="5"/>
        <color theme="1"/>
        <rFont val="Arial"/>
        <family val="2"/>
      </rPr>
      <t xml:space="preserve">	</t>
    </r>
    <r>
      <rPr>
        <sz val="5"/>
        <color theme="1"/>
        <rFont val="宋体"/>
        <family val="3"/>
        <charset val="134"/>
      </rPr>
      <t>浙江大学未来企业家俱乐部经理</t>
    </r>
    <r>
      <rPr>
        <sz val="5"/>
        <color theme="1"/>
        <rFont val="Times New Roman"/>
        <family val="1"/>
      </rPr>
      <t xml:space="preserve"> 
(2)</t>
    </r>
    <r>
      <rPr>
        <sz val="5"/>
        <color theme="1"/>
        <rFont val="Arial"/>
        <family val="2"/>
      </rPr>
      <t xml:space="preserve">	</t>
    </r>
    <r>
      <rPr>
        <sz val="5"/>
        <color theme="1"/>
        <rFont val="宋体"/>
        <family val="3"/>
        <charset val="134"/>
      </rPr>
      <t>园林所研究生第二党支部组织委员</t>
    </r>
    <r>
      <rPr>
        <sz val="5"/>
        <color theme="1"/>
        <rFont val="Times New Roman"/>
        <family val="1"/>
      </rPr>
      <t xml:space="preserve">
(3)</t>
    </r>
    <r>
      <rPr>
        <sz val="5"/>
        <color theme="1"/>
        <rFont val="Arial"/>
        <family val="2"/>
      </rPr>
      <t xml:space="preserve">	</t>
    </r>
    <r>
      <rPr>
        <sz val="5"/>
        <color theme="1"/>
        <rFont val="宋体"/>
        <family val="3"/>
        <charset val="134"/>
      </rPr>
      <t>校研究生会公关部成员</t>
    </r>
  </si>
  <si>
    <r>
      <t>（</t>
    </r>
    <r>
      <rPr>
        <sz val="5"/>
        <color theme="1"/>
        <rFont val="Times New Roman"/>
        <family val="1"/>
      </rPr>
      <t>1</t>
    </r>
    <r>
      <rPr>
        <sz val="5"/>
        <color theme="1"/>
        <rFont val="宋体"/>
        <family val="3"/>
        <charset val="134"/>
      </rPr>
      <t>）绿城地产工程管理实习</t>
    </r>
    <r>
      <rPr>
        <sz val="5"/>
        <color theme="1"/>
        <rFont val="Times New Roman"/>
        <family val="1"/>
      </rPr>
      <t xml:space="preserve">
</t>
    </r>
    <r>
      <rPr>
        <sz val="5"/>
        <color theme="1"/>
        <rFont val="宋体"/>
        <family val="3"/>
        <charset val="134"/>
      </rPr>
      <t>（</t>
    </r>
    <r>
      <rPr>
        <sz val="5"/>
        <color theme="1"/>
        <rFont val="Times New Roman"/>
        <family val="1"/>
      </rPr>
      <t>2</t>
    </r>
    <r>
      <rPr>
        <sz val="5"/>
        <color theme="1"/>
        <rFont val="宋体"/>
        <family val="3"/>
        <charset val="134"/>
      </rPr>
      <t>）浙江大学生态规划与景观设计研究所实习</t>
    </r>
    <r>
      <rPr>
        <sz val="5"/>
        <color theme="1"/>
        <rFont val="Times New Roman"/>
        <family val="1"/>
      </rPr>
      <t xml:space="preserve">
</t>
    </r>
    <r>
      <rPr>
        <sz val="5"/>
        <color theme="1"/>
        <rFont val="宋体"/>
        <family val="3"/>
        <charset val="134"/>
      </rPr>
      <t>（</t>
    </r>
    <r>
      <rPr>
        <sz val="5"/>
        <color theme="1"/>
        <rFont val="Times New Roman"/>
        <family val="1"/>
      </rPr>
      <t>3</t>
    </r>
    <r>
      <rPr>
        <sz val="5"/>
        <color theme="1"/>
        <rFont val="宋体"/>
        <family val="3"/>
        <charset val="134"/>
      </rPr>
      <t>）浙江大学研究生暑期基层挂职，任党支书</t>
    </r>
    <r>
      <rPr>
        <sz val="5"/>
        <color theme="1"/>
        <rFont val="Times New Roman"/>
        <family val="1"/>
      </rPr>
      <t xml:space="preserve">
</t>
    </r>
    <r>
      <rPr>
        <sz val="5"/>
        <color theme="1"/>
        <rFont val="宋体"/>
        <family val="3"/>
        <charset val="134"/>
      </rPr>
      <t>（</t>
    </r>
    <r>
      <rPr>
        <sz val="5"/>
        <color theme="1"/>
        <rFont val="Times New Roman"/>
        <family val="1"/>
      </rPr>
      <t>4</t>
    </r>
    <r>
      <rPr>
        <sz val="5"/>
        <color theme="1"/>
        <rFont val="宋体"/>
        <family val="3"/>
        <charset val="134"/>
      </rPr>
      <t>）德清农村综合改革项目实践</t>
    </r>
    <r>
      <rPr>
        <sz val="5"/>
        <color theme="1"/>
        <rFont val="Times New Roman"/>
        <family val="1"/>
      </rPr>
      <t xml:space="preserve">
</t>
    </r>
    <r>
      <rPr>
        <sz val="5"/>
        <color theme="1"/>
        <rFont val="宋体"/>
        <family val="3"/>
        <charset val="134"/>
      </rPr>
      <t>（</t>
    </r>
    <r>
      <rPr>
        <sz val="5"/>
        <color theme="1"/>
        <rFont val="Times New Roman"/>
        <family val="1"/>
      </rPr>
      <t>5</t>
    </r>
    <r>
      <rPr>
        <sz val="5"/>
        <color theme="1"/>
        <rFont val="宋体"/>
        <family val="3"/>
        <charset val="134"/>
      </rPr>
      <t>）杭州马拉松比赛</t>
    </r>
  </si>
  <si>
    <r>
      <t>2018</t>
    </r>
    <r>
      <rPr>
        <sz val="10"/>
        <color theme="1"/>
        <rFont val="宋体"/>
        <family val="3"/>
        <charset val="134"/>
      </rPr>
      <t>年</t>
    </r>
    <r>
      <rPr>
        <sz val="10"/>
        <color theme="1"/>
        <rFont val="Times New Roman"/>
        <family val="1"/>
      </rPr>
      <t>“</t>
    </r>
    <r>
      <rPr>
        <sz val="10"/>
        <color theme="1"/>
        <rFont val="宋体"/>
        <family val="3"/>
        <charset val="134"/>
      </rPr>
      <t>人文园林杯</t>
    </r>
    <r>
      <rPr>
        <sz val="10"/>
        <color theme="1"/>
        <rFont val="Times New Roman"/>
        <family val="1"/>
      </rPr>
      <t>”</t>
    </r>
    <r>
      <rPr>
        <sz val="10"/>
        <color theme="1"/>
        <rFont val="宋体"/>
        <family val="3"/>
        <charset val="134"/>
      </rPr>
      <t>紫藤花园设计竞赛（二等奖）</t>
    </r>
  </si>
  <si>
    <r>
      <t>浙江大学研究生社会实践发展中心专项实践工作部部长；</t>
    </r>
    <r>
      <rPr>
        <sz val="5"/>
        <color theme="1"/>
        <rFont val="Times New Roman"/>
        <family val="1"/>
      </rPr>
      <t xml:space="preserve">
</t>
    </r>
    <r>
      <rPr>
        <sz val="5"/>
        <color theme="1"/>
        <rFont val="宋体"/>
        <family val="3"/>
        <charset val="134"/>
      </rPr>
      <t>园林所研究生第二党支部党支部书记；</t>
    </r>
    <r>
      <rPr>
        <sz val="5"/>
        <color theme="1"/>
        <rFont val="Times New Roman"/>
        <family val="1"/>
      </rPr>
      <t xml:space="preserve">
</t>
    </r>
    <r>
      <rPr>
        <sz val="5"/>
        <color theme="1"/>
        <rFont val="宋体"/>
        <family val="3"/>
        <charset val="134"/>
      </rPr>
      <t>浙江大学研究生会新媒体工作室成员；</t>
    </r>
    <r>
      <rPr>
        <sz val="5"/>
        <color theme="1"/>
        <rFont val="Times New Roman"/>
        <family val="1"/>
      </rPr>
      <t xml:space="preserve">
</t>
    </r>
    <r>
      <rPr>
        <sz val="5"/>
        <color theme="1"/>
        <rFont val="宋体"/>
        <family val="3"/>
        <charset val="134"/>
      </rPr>
      <t>研博会文体联谊中心成员；</t>
    </r>
  </si>
  <si>
    <r>
      <t>（</t>
    </r>
    <r>
      <rPr>
        <sz val="5"/>
        <color theme="1"/>
        <rFont val="Times New Roman"/>
        <family val="1"/>
      </rPr>
      <t>1</t>
    </r>
    <r>
      <rPr>
        <sz val="5"/>
        <color theme="1"/>
        <rFont val="宋体"/>
        <family val="3"/>
        <charset val="134"/>
      </rPr>
      <t>）志愿活动：担任农学院春博会志愿者，全程负责与茶叶所的对接；担任浙江大学校运会志愿者；</t>
    </r>
    <r>
      <rPr>
        <sz val="5"/>
        <color theme="1"/>
        <rFont val="Times New Roman"/>
        <family val="1"/>
      </rPr>
      <t xml:space="preserve">
</t>
    </r>
    <r>
      <rPr>
        <sz val="5"/>
        <color theme="1"/>
        <rFont val="宋体"/>
        <family val="3"/>
        <charset val="134"/>
      </rPr>
      <t>（</t>
    </r>
    <r>
      <rPr>
        <sz val="5"/>
        <color theme="1"/>
        <rFont val="Times New Roman"/>
        <family val="1"/>
      </rPr>
      <t>2</t>
    </r>
    <r>
      <rPr>
        <sz val="5"/>
        <color theme="1"/>
        <rFont val="宋体"/>
        <family val="3"/>
        <charset val="134"/>
      </rPr>
      <t>）社会实践及活动：代表浙江大学园林所受邀参与上海市美丽乡村暑期社会实践；参与首届中国花园论坛；参与</t>
    </r>
    <r>
      <rPr>
        <sz val="5"/>
        <color theme="1"/>
        <rFont val="Times New Roman"/>
        <family val="1"/>
      </rPr>
      <t>“</t>
    </r>
    <r>
      <rPr>
        <sz val="5"/>
        <color theme="1"/>
        <rFont val="宋体"/>
        <family val="3"/>
        <charset val="134"/>
      </rPr>
      <t>人文园林杯</t>
    </r>
    <r>
      <rPr>
        <sz val="5"/>
        <color theme="1"/>
        <rFont val="Times New Roman"/>
        <family val="1"/>
      </rPr>
      <t>”</t>
    </r>
    <r>
      <rPr>
        <sz val="5"/>
        <color theme="1"/>
        <rFont val="宋体"/>
        <family val="3"/>
        <charset val="134"/>
      </rPr>
      <t>紫藤花园设计竞赛获二等奖（团队）；龙湖第三届地产精英挑战赛</t>
    </r>
    <r>
      <rPr>
        <sz val="5"/>
        <color theme="1"/>
        <rFont val="Times New Roman"/>
        <family val="1"/>
      </rPr>
      <t>“</t>
    </r>
    <r>
      <rPr>
        <sz val="5"/>
        <color theme="1"/>
        <rFont val="宋体"/>
        <family val="3"/>
        <charset val="134"/>
      </rPr>
      <t>群策天街，璀璨杭城</t>
    </r>
    <r>
      <rPr>
        <sz val="5"/>
        <color theme="1"/>
        <rFont val="Times New Roman"/>
        <family val="1"/>
      </rPr>
      <t>”</t>
    </r>
    <r>
      <rPr>
        <sz val="5"/>
        <color theme="1"/>
        <rFont val="宋体"/>
        <family val="3"/>
        <charset val="134"/>
      </rPr>
      <t>团队第二名；先后在格境景观建筑设计有限公司和九经九纬建筑设计有限公司进行实习</t>
    </r>
    <r>
      <rPr>
        <sz val="5"/>
        <color theme="1"/>
        <rFont val="Times New Roman"/>
        <family val="1"/>
      </rPr>
      <t xml:space="preserve">
</t>
    </r>
    <r>
      <rPr>
        <sz val="5"/>
        <color theme="1"/>
        <rFont val="宋体"/>
        <family val="3"/>
        <charset val="134"/>
      </rPr>
      <t>（</t>
    </r>
    <r>
      <rPr>
        <sz val="5"/>
        <color theme="1"/>
        <rFont val="Times New Roman"/>
        <family val="1"/>
      </rPr>
      <t>3</t>
    </r>
    <r>
      <rPr>
        <sz val="5"/>
        <color theme="1"/>
        <rFont val="宋体"/>
        <family val="3"/>
        <charset val="134"/>
      </rPr>
      <t>）文体活动：参加万科杭州</t>
    </r>
    <r>
      <rPr>
        <sz val="5"/>
        <color theme="1"/>
        <rFont val="Times New Roman"/>
        <family val="1"/>
      </rPr>
      <t xml:space="preserve"> 2018</t>
    </r>
    <r>
      <rPr>
        <sz val="5"/>
        <color theme="1"/>
        <rFont val="宋体"/>
        <family val="3"/>
        <charset val="134"/>
      </rPr>
      <t>浙大校友秋季毅行；参与校运会接力赛项目，参与学院</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、新生合唱比赛等文体活动的筹办</t>
    </r>
  </si>
  <si>
    <r>
      <t>研究生新闻媒体中心部长、研究生艺术团总团干事、研究生艺术团民乐分团成员、总务处</t>
    </r>
    <r>
      <rPr>
        <sz val="5"/>
        <color theme="1"/>
        <rFont val="Times New Roman"/>
        <family val="1"/>
      </rPr>
      <t>WeLife</t>
    </r>
    <r>
      <rPr>
        <sz val="5"/>
        <color theme="1"/>
        <rFont val="宋体"/>
        <family val="3"/>
        <charset val="134"/>
      </rPr>
      <t>主任、农学院新媒体工作室部长</t>
    </r>
  </si>
  <si>
    <r>
      <t>2019</t>
    </r>
    <r>
      <rPr>
        <sz val="5"/>
        <color theme="1"/>
        <rFont val="宋体"/>
        <family val="3"/>
        <charset val="134"/>
      </rPr>
      <t>舟山新年晚会、</t>
    </r>
    <r>
      <rPr>
        <sz val="5"/>
        <color theme="1"/>
        <rFont val="Times New Roman"/>
        <family val="1"/>
      </rPr>
      <t>2019</t>
    </r>
    <r>
      <rPr>
        <sz val="5"/>
        <color theme="1"/>
        <rFont val="宋体"/>
        <family val="3"/>
        <charset val="134"/>
      </rPr>
      <t>玉泉狂欢夜、</t>
    </r>
    <r>
      <rPr>
        <sz val="5"/>
        <color theme="1"/>
        <rFont val="Times New Roman"/>
        <family val="1"/>
      </rPr>
      <t>2018“</t>
    </r>
    <r>
      <rPr>
        <sz val="5"/>
        <color theme="1"/>
        <rFont val="宋体"/>
        <family val="3"/>
        <charset val="134"/>
      </rPr>
      <t>仲夏民韵</t>
    </r>
    <r>
      <rPr>
        <sz val="5"/>
        <color theme="1"/>
        <rFont val="Times New Roman"/>
        <family val="1"/>
      </rPr>
      <t>”</t>
    </r>
    <r>
      <rPr>
        <sz val="5"/>
        <color theme="1"/>
        <rFont val="宋体"/>
        <family val="3"/>
        <charset val="134"/>
      </rPr>
      <t>专场音乐会、</t>
    </r>
    <r>
      <rPr>
        <sz val="5"/>
        <color theme="1"/>
        <rFont val="Times New Roman"/>
        <family val="1"/>
      </rPr>
      <t>2019</t>
    </r>
    <r>
      <rPr>
        <sz val="5"/>
        <color theme="1"/>
        <rFont val="宋体"/>
        <family val="3"/>
        <charset val="134"/>
      </rPr>
      <t>研究生开学典礼</t>
    </r>
  </si>
  <si>
    <r>
      <t>第五届</t>
    </r>
    <r>
      <rPr>
        <sz val="5"/>
        <color theme="1"/>
        <rFont val="Times New Roman"/>
        <family val="1"/>
      </rPr>
      <t>“</t>
    </r>
    <r>
      <rPr>
        <sz val="5"/>
        <color theme="1"/>
        <rFont val="宋体"/>
        <family val="3"/>
        <charset val="134"/>
      </rPr>
      <t>互联网</t>
    </r>
    <r>
      <rPr>
        <sz val="5"/>
        <color theme="1"/>
        <rFont val="Times New Roman"/>
        <family val="1"/>
      </rPr>
      <t>+”</t>
    </r>
    <r>
      <rPr>
        <sz val="5"/>
        <color theme="1"/>
        <rFont val="宋体"/>
        <family val="3"/>
        <charset val="134"/>
      </rPr>
      <t>全国大学生创新创业大赛省赛金奖；</t>
    </r>
    <r>
      <rPr>
        <sz val="5"/>
        <color theme="1"/>
        <rFont val="Times New Roman"/>
        <family val="1"/>
      </rPr>
      <t>“</t>
    </r>
    <r>
      <rPr>
        <sz val="5"/>
        <color theme="1"/>
        <rFont val="宋体"/>
        <family val="3"/>
        <charset val="134"/>
      </rPr>
      <t>创青春</t>
    </r>
    <r>
      <rPr>
        <sz val="5"/>
        <color theme="1"/>
        <rFont val="Times New Roman"/>
        <family val="1"/>
      </rPr>
      <t>”</t>
    </r>
    <r>
      <rPr>
        <sz val="5"/>
        <color theme="1"/>
        <rFont val="宋体"/>
        <family val="3"/>
        <charset val="134"/>
      </rPr>
      <t>全国大学生创业大赛交通组负责人之一；浙江大学赴云南昆明</t>
    </r>
    <r>
      <rPr>
        <sz val="5"/>
        <color theme="1"/>
        <rFont val="Times New Roman"/>
        <family val="1"/>
      </rPr>
      <t>“</t>
    </r>
    <r>
      <rPr>
        <sz val="5"/>
        <color theme="1"/>
        <rFont val="宋体"/>
        <family val="3"/>
        <charset val="134"/>
      </rPr>
      <t>新型农业助力乡村振兴</t>
    </r>
    <r>
      <rPr>
        <sz val="5"/>
        <color theme="1"/>
        <rFont val="Times New Roman"/>
        <family val="1"/>
      </rPr>
      <t>”</t>
    </r>
    <r>
      <rPr>
        <sz val="5"/>
        <color theme="1"/>
        <rFont val="宋体"/>
        <family val="3"/>
        <charset val="134"/>
      </rPr>
      <t>社会实践团；青禾训练营；浙江大学</t>
    </r>
    <r>
      <rPr>
        <sz val="5"/>
        <color theme="1"/>
        <rFont val="Times New Roman"/>
        <family val="1"/>
      </rPr>
      <t>“</t>
    </r>
    <r>
      <rPr>
        <sz val="5"/>
        <color theme="1"/>
        <rFont val="宋体"/>
        <family val="3"/>
        <charset val="134"/>
      </rPr>
      <t>改革开放</t>
    </r>
    <r>
      <rPr>
        <sz val="5"/>
        <color theme="1"/>
        <rFont val="Times New Roman"/>
        <family val="1"/>
      </rPr>
      <t>40</t>
    </r>
    <r>
      <rPr>
        <sz val="5"/>
        <color theme="1"/>
        <rFont val="宋体"/>
        <family val="3"/>
        <charset val="134"/>
      </rPr>
      <t>周年</t>
    </r>
    <r>
      <rPr>
        <sz val="5"/>
        <color theme="1"/>
        <rFont val="Times New Roman"/>
        <family val="1"/>
      </rPr>
      <t>”</t>
    </r>
    <r>
      <rPr>
        <sz val="5"/>
        <color theme="1"/>
        <rFont val="宋体"/>
        <family val="3"/>
        <charset val="134"/>
      </rPr>
      <t>宣传作品大赛二等奖；全国农科学子农业创新创业大赛华东片区二等奖</t>
    </r>
  </si>
  <si>
    <r>
      <t>2019</t>
    </r>
    <r>
      <rPr>
        <sz val="5"/>
        <color theme="1"/>
        <rFont val="宋体"/>
        <family val="3"/>
        <charset val="134"/>
      </rPr>
      <t>年暑期赴云南昆明社会实践</t>
    </r>
  </si>
  <si>
    <r>
      <t>全国创业大赛优秀志愿者、学院学术夏令营优秀志愿者、</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农生杯</t>
    </r>
    <r>
      <rPr>
        <sz val="5"/>
        <color theme="1"/>
        <rFont val="Times New Roman"/>
        <family val="1"/>
      </rPr>
      <t>”</t>
    </r>
    <r>
      <rPr>
        <sz val="5"/>
        <color theme="1"/>
        <rFont val="宋体"/>
        <family val="3"/>
        <charset val="134"/>
      </rPr>
      <t>篮球赛、新生合唱比赛主持</t>
    </r>
  </si>
  <si>
    <r>
      <t>2019</t>
    </r>
    <r>
      <rPr>
        <sz val="5"/>
        <color theme="1"/>
        <rFont val="宋体"/>
        <family val="3"/>
        <charset val="134"/>
      </rPr>
      <t>农学院夏令营志愿者</t>
    </r>
  </si>
  <si>
    <r>
      <t>参加园林所风景园林系列讲座、农学院</t>
    </r>
    <r>
      <rPr>
        <sz val="5"/>
        <color theme="1"/>
        <rFont val="Times New Roman"/>
        <family val="1"/>
      </rPr>
      <t>“</t>
    </r>
    <r>
      <rPr>
        <sz val="5"/>
        <color theme="1"/>
        <rFont val="宋体"/>
        <family val="3"/>
        <charset val="134"/>
      </rPr>
      <t>先锋学子</t>
    </r>
    <r>
      <rPr>
        <sz val="5"/>
        <color theme="1"/>
        <rFont val="Times New Roman"/>
        <family val="1"/>
      </rPr>
      <t>”</t>
    </r>
    <r>
      <rPr>
        <sz val="5"/>
        <color theme="1"/>
        <rFont val="宋体"/>
        <family val="3"/>
        <charset val="134"/>
      </rPr>
      <t>报告、浙江大学</t>
    </r>
    <r>
      <rPr>
        <sz val="5"/>
        <color theme="1"/>
        <rFont val="Times New Roman"/>
        <family val="1"/>
      </rPr>
      <t>“</t>
    </r>
    <r>
      <rPr>
        <sz val="5"/>
        <color theme="1"/>
        <rFont val="宋体"/>
        <family val="3"/>
        <charset val="134"/>
      </rPr>
      <t>作物科学青年学者论坛</t>
    </r>
    <r>
      <rPr>
        <sz val="5"/>
        <color theme="1"/>
        <rFont val="Times New Roman"/>
        <family val="1"/>
      </rPr>
      <t>”</t>
    </r>
    <r>
      <rPr>
        <sz val="5"/>
        <color theme="1"/>
        <rFont val="宋体"/>
        <family val="3"/>
        <charset val="134"/>
      </rPr>
      <t>学术报告第</t>
    </r>
    <r>
      <rPr>
        <sz val="5"/>
        <color theme="1"/>
        <rFont val="Times New Roman"/>
        <family val="1"/>
      </rPr>
      <t>48</t>
    </r>
    <r>
      <rPr>
        <sz val="5"/>
        <color theme="1"/>
        <rFont val="宋体"/>
        <family val="3"/>
        <charset val="134"/>
      </rPr>
      <t>场、中国园艺学会分子育种分会学术年会、中国园艺学会果树分子生物学第八届学术研讨会、华东地区高校研究生学术交流会等。</t>
    </r>
  </si>
  <si>
    <r>
      <t>1</t>
    </r>
    <r>
      <rPr>
        <sz val="5"/>
        <color theme="1"/>
        <rFont val="宋体"/>
        <family val="3"/>
        <charset val="134"/>
      </rPr>
      <t>、</t>
    </r>
    <r>
      <rPr>
        <sz val="5"/>
        <color theme="1"/>
        <rFont val="Times New Roman"/>
        <family val="1"/>
      </rPr>
      <t xml:space="preserve"> </t>
    </r>
    <r>
      <rPr>
        <sz val="5"/>
        <color theme="1"/>
        <rFont val="宋体"/>
        <family val="3"/>
        <charset val="134"/>
      </rPr>
      <t>荣获浙江大学专业学位研究生优秀实践成果三等奖；</t>
    </r>
    <r>
      <rPr>
        <sz val="5"/>
        <color theme="1"/>
        <rFont val="Times New Roman"/>
        <family val="1"/>
      </rPr>
      <t xml:space="preserve">
2</t>
    </r>
    <r>
      <rPr>
        <sz val="5"/>
        <color theme="1"/>
        <rFont val="宋体"/>
        <family val="3"/>
        <charset val="134"/>
      </rPr>
      <t>、担任</t>
    </r>
    <r>
      <rPr>
        <sz val="5"/>
        <color theme="1"/>
        <rFont val="Times New Roman"/>
        <family val="1"/>
      </rPr>
      <t>2</t>
    </r>
    <r>
      <rPr>
        <sz val="5"/>
        <color theme="1"/>
        <rFont val="宋体"/>
        <family val="3"/>
        <charset val="134"/>
      </rPr>
      <t>门本科生课程助教，历史建筑进行现场调研访谈及数据测量勘察</t>
    </r>
    <r>
      <rPr>
        <sz val="5"/>
        <color theme="1"/>
        <rFont val="Times New Roman"/>
        <family val="1"/>
      </rPr>
      <t xml:space="preserve">
3</t>
    </r>
    <r>
      <rPr>
        <sz val="5"/>
        <color theme="1"/>
        <rFont val="宋体"/>
        <family val="3"/>
        <charset val="134"/>
      </rPr>
      <t>、参与学院优秀学生赴日本千叶大学短期交流项目于日本千叶大学、早稻田大学及东京大学开展了形式多样、内容丰富的参观访学、课程学习、实践考察和文化交流活动</t>
    </r>
  </si>
  <si>
    <r>
      <t>作为于子三宣讲团成员，在研究生及本科生党支部进行党课宣讲；作为浙江大学研究生艺术团团员参加浙江大学</t>
    </r>
    <r>
      <rPr>
        <sz val="5"/>
        <color theme="1"/>
        <rFont val="Times New Roman"/>
        <family val="1"/>
      </rPr>
      <t>2018</t>
    </r>
    <r>
      <rPr>
        <sz val="5"/>
        <color theme="1"/>
        <rFont val="宋体"/>
        <family val="3"/>
        <charset val="134"/>
      </rPr>
      <t>级研究生开学典礼演出、</t>
    </r>
    <r>
      <rPr>
        <sz val="5"/>
        <color theme="1"/>
        <rFont val="Times New Roman"/>
        <family val="1"/>
      </rPr>
      <t>2019</t>
    </r>
    <r>
      <rPr>
        <sz val="5"/>
        <color theme="1"/>
        <rFont val="宋体"/>
        <family val="3"/>
        <charset val="134"/>
      </rPr>
      <t>玉泉跨年晚会演出和庆祝浙大建校</t>
    </r>
    <r>
      <rPr>
        <sz val="5"/>
        <color theme="1"/>
        <rFont val="Times New Roman"/>
        <family val="1"/>
      </rPr>
      <t>121</t>
    </r>
    <r>
      <rPr>
        <sz val="5"/>
        <color theme="1"/>
        <rFont val="宋体"/>
        <family val="3"/>
        <charset val="134"/>
      </rPr>
      <t>周年及建国</t>
    </r>
    <r>
      <rPr>
        <sz val="5"/>
        <color theme="1"/>
        <rFont val="Times New Roman"/>
        <family val="1"/>
      </rPr>
      <t>70</t>
    </r>
    <r>
      <rPr>
        <sz val="5"/>
        <color theme="1"/>
        <rFont val="宋体"/>
        <family val="3"/>
        <charset val="134"/>
      </rPr>
      <t>周年快闪活动。</t>
    </r>
  </si>
  <si>
    <r>
      <t>核心</t>
    </r>
    <r>
      <rPr>
        <sz val="11"/>
        <color theme="1"/>
        <rFont val="Times New Roman"/>
        <family val="1"/>
      </rPr>
      <t>1</t>
    </r>
    <r>
      <rPr>
        <sz val="11"/>
        <color theme="1"/>
        <rFont val="宋体"/>
        <family val="3"/>
        <charset val="134"/>
      </rPr>
      <t>（</t>
    </r>
    <r>
      <rPr>
        <sz val="11"/>
        <color theme="1"/>
        <rFont val="Times New Roman"/>
        <family val="1"/>
      </rPr>
      <t>1</t>
    </r>
    <r>
      <rPr>
        <sz val="11"/>
        <color theme="1"/>
        <rFont val="宋体"/>
        <family val="3"/>
        <charset val="134"/>
      </rPr>
      <t>）</t>
    </r>
  </si>
  <si>
    <r>
      <t>浙江大学跨年夜晚会舞蹈表演、</t>
    </r>
    <r>
      <rPr>
        <sz val="5"/>
        <color theme="1"/>
        <rFont val="Times New Roman"/>
        <family val="1"/>
      </rPr>
      <t xml:space="preserve">
</t>
    </r>
    <r>
      <rPr>
        <sz val="5"/>
        <color theme="1"/>
        <rFont val="宋体"/>
        <family val="3"/>
        <charset val="134"/>
      </rPr>
      <t>竺可桢学院新年晚会舞蹈表演、</t>
    </r>
    <r>
      <rPr>
        <sz val="5"/>
        <color theme="1"/>
        <rFont val="Times New Roman"/>
        <family val="1"/>
      </rPr>
      <t xml:space="preserve">
</t>
    </r>
    <r>
      <rPr>
        <sz val="5"/>
        <color theme="1"/>
        <rFont val="宋体"/>
        <family val="3"/>
        <charset val="134"/>
      </rPr>
      <t>环资学院新年晚会舞蹈表演</t>
    </r>
    <r>
      <rPr>
        <sz val="5"/>
        <color theme="1"/>
        <rFont val="Times New Roman"/>
        <family val="1"/>
      </rPr>
      <t xml:space="preserve">
</t>
    </r>
    <r>
      <rPr>
        <sz val="5"/>
        <color theme="1"/>
        <rFont val="宋体"/>
        <family val="3"/>
        <charset val="134"/>
      </rPr>
      <t>湖墅小学志愿者爱心赠书活动</t>
    </r>
  </si>
  <si>
    <r>
      <t>1.</t>
    </r>
    <r>
      <rPr>
        <sz val="5"/>
        <color theme="1"/>
        <rFont val="宋体"/>
        <family val="3"/>
        <charset val="134"/>
      </rPr>
      <t>农学院农业创新创业联盟实践部</t>
    </r>
    <r>
      <rPr>
        <sz val="5"/>
        <color theme="1"/>
        <rFont val="Times New Roman"/>
        <family val="1"/>
      </rPr>
      <t xml:space="preserve"> </t>
    </r>
    <r>
      <rPr>
        <sz val="5"/>
        <color theme="1"/>
        <rFont val="宋体"/>
        <family val="3"/>
        <charset val="134"/>
      </rPr>
      <t>干事</t>
    </r>
    <r>
      <rPr>
        <sz val="5"/>
        <color theme="1"/>
        <rFont val="Times New Roman"/>
        <family val="1"/>
      </rPr>
      <t xml:space="preserve"> 2.</t>
    </r>
    <r>
      <rPr>
        <sz val="5"/>
        <color theme="1"/>
        <rFont val="宋体"/>
        <family val="3"/>
        <charset val="134"/>
      </rPr>
      <t>浙江大学草木学社长老团团长</t>
    </r>
  </si>
  <si>
    <r>
      <t>1.</t>
    </r>
    <r>
      <rPr>
        <sz val="5"/>
        <color theme="1"/>
        <rFont val="宋体"/>
        <family val="3"/>
        <charset val="134"/>
      </rPr>
      <t>助力学院引进</t>
    </r>
    <r>
      <rPr>
        <sz val="5"/>
        <color theme="1"/>
        <rFont val="Times New Roman"/>
        <family val="1"/>
      </rPr>
      <t>“</t>
    </r>
    <r>
      <rPr>
        <sz val="5"/>
        <color theme="1"/>
        <rFont val="宋体"/>
        <family val="3"/>
        <charset val="134"/>
      </rPr>
      <t>菇咚</t>
    </r>
    <r>
      <rPr>
        <sz val="5"/>
        <color theme="1"/>
        <rFont val="Times New Roman"/>
        <family val="1"/>
      </rPr>
      <t>”</t>
    </r>
    <r>
      <rPr>
        <sz val="5"/>
        <color theme="1"/>
        <rFont val="宋体"/>
        <family val="3"/>
        <charset val="134"/>
      </rPr>
      <t>创业项目、对接浙江安吉农高产业园、浙江方圆农业有限公司；</t>
    </r>
    <r>
      <rPr>
        <sz val="5"/>
        <color theme="1"/>
        <rFont val="Times New Roman"/>
        <family val="1"/>
      </rPr>
      <t xml:space="preserve">
2.2019</t>
    </r>
    <r>
      <rPr>
        <sz val="5"/>
        <color theme="1"/>
        <rFont val="宋体"/>
        <family val="3"/>
        <charset val="134"/>
      </rPr>
      <t>两岸学院太极武艺冬令营优秀大学生支教团</t>
    </r>
    <r>
      <rPr>
        <sz val="5"/>
        <color theme="1"/>
        <rFont val="Times New Roman"/>
        <family val="1"/>
      </rPr>
      <t xml:space="preserve"> </t>
    </r>
    <r>
      <rPr>
        <sz val="5"/>
        <color theme="1"/>
        <rFont val="宋体"/>
        <family val="3"/>
        <charset val="134"/>
      </rPr>
      <t>助教学员；</t>
    </r>
  </si>
  <si>
    <r>
      <t>农学院</t>
    </r>
    <r>
      <rPr>
        <sz val="5"/>
        <color theme="1"/>
        <rFont val="Times New Roman"/>
        <family val="1"/>
      </rPr>
      <t>18</t>
    </r>
    <r>
      <rPr>
        <sz val="5"/>
        <color theme="1"/>
        <rFont val="宋体"/>
        <family val="3"/>
        <charset val="134"/>
      </rPr>
      <t>级新生训练营助教。领鹰农科素质人才培养计划助教，协助活动顺利开展。未企主席经理团成员，协助举办浙大</t>
    </r>
    <r>
      <rPr>
        <sz val="5"/>
        <color theme="1"/>
        <rFont val="Times New Roman"/>
        <family val="1"/>
      </rPr>
      <t>&amp;</t>
    </r>
    <r>
      <rPr>
        <sz val="5"/>
        <color theme="1"/>
        <rFont val="宋体"/>
        <family val="3"/>
        <charset val="134"/>
      </rPr>
      <t>美的校企联合活动</t>
    </r>
    <r>
      <rPr>
        <sz val="5"/>
        <color theme="1"/>
        <rFont val="Times New Roman"/>
        <family val="1"/>
      </rPr>
      <t>“</t>
    </r>
    <r>
      <rPr>
        <sz val="5"/>
        <color theme="1"/>
        <rFont val="宋体"/>
        <family val="3"/>
        <charset val="134"/>
      </rPr>
      <t>美的</t>
    </r>
    <r>
      <rPr>
        <sz val="5"/>
        <color theme="1"/>
        <rFont val="Times New Roman"/>
        <family val="1"/>
      </rPr>
      <t>·</t>
    </r>
    <r>
      <rPr>
        <sz val="5"/>
        <color theme="1"/>
        <rFont val="宋体"/>
        <family val="3"/>
        <charset val="134"/>
      </rPr>
      <t>定义未来</t>
    </r>
    <r>
      <rPr>
        <sz val="5"/>
        <color theme="1"/>
        <rFont val="Times New Roman"/>
        <family val="1"/>
      </rPr>
      <t>”</t>
    </r>
    <r>
      <rPr>
        <sz val="5"/>
        <color theme="1"/>
        <rFont val="宋体"/>
        <family val="3"/>
        <charset val="134"/>
      </rPr>
      <t>创新大赛。举办浙大校友</t>
    </r>
    <r>
      <rPr>
        <sz val="5"/>
        <color theme="1"/>
        <rFont val="Times New Roman"/>
        <family val="1"/>
      </rPr>
      <t>“</t>
    </r>
    <r>
      <rPr>
        <sz val="5"/>
        <color theme="1"/>
        <rFont val="宋体"/>
        <family val="3"/>
        <charset val="134"/>
      </rPr>
      <t>汇量科技</t>
    </r>
    <r>
      <rPr>
        <sz val="5"/>
        <color theme="1"/>
        <rFont val="Times New Roman"/>
        <family val="1"/>
      </rPr>
      <t>”</t>
    </r>
    <r>
      <rPr>
        <sz val="5"/>
        <color theme="1"/>
        <rFont val="宋体"/>
        <family val="3"/>
        <charset val="134"/>
      </rPr>
      <t>段威创业分享会。参加</t>
    </r>
    <r>
      <rPr>
        <sz val="5"/>
        <color theme="1"/>
        <rFont val="Times New Roman"/>
        <family val="1"/>
      </rPr>
      <t>2019</t>
    </r>
    <r>
      <rPr>
        <sz val="5"/>
        <color theme="1"/>
        <rFont val="宋体"/>
        <family val="3"/>
        <charset val="134"/>
      </rPr>
      <t>年度，</t>
    </r>
    <r>
      <rPr>
        <sz val="5"/>
        <color theme="1"/>
        <rFont val="Times New Roman"/>
        <family val="1"/>
      </rPr>
      <t>AIESEC</t>
    </r>
    <r>
      <rPr>
        <sz val="5"/>
        <color theme="1"/>
        <rFont val="宋体"/>
        <family val="3"/>
        <charset val="134"/>
      </rPr>
      <t>罗马尼亚公平教育志愿者项目（一带一路建设国家），帮助当地学生了解世界文化。浙大杯</t>
    </r>
    <r>
      <rPr>
        <sz val="5"/>
        <color theme="1"/>
        <rFont val="Times New Roman"/>
        <family val="1"/>
      </rPr>
      <t>“</t>
    </r>
    <r>
      <rPr>
        <sz val="5"/>
        <color theme="1"/>
        <rFont val="宋体"/>
        <family val="3"/>
        <charset val="134"/>
      </rPr>
      <t>创青春</t>
    </r>
    <r>
      <rPr>
        <sz val="5"/>
        <color theme="1"/>
        <rFont val="Times New Roman"/>
        <family val="1"/>
      </rPr>
      <t>”</t>
    </r>
    <r>
      <rPr>
        <sz val="5"/>
        <color theme="1"/>
        <rFont val="宋体"/>
        <family val="3"/>
        <charset val="134"/>
      </rPr>
      <t>全国大学生创业大赛交通中队志愿者负责人，获得优秀志愿者称号。</t>
    </r>
  </si>
  <si>
    <r>
      <t>201810</t>
    </r>
    <r>
      <rPr>
        <sz val="10"/>
        <color theme="1"/>
        <rFont val="宋体"/>
        <family val="3"/>
        <charset val="134"/>
      </rPr>
      <t>：获</t>
    </r>
    <r>
      <rPr>
        <sz val="10"/>
        <color theme="1"/>
        <rFont val="Times New Roman"/>
        <family val="1"/>
      </rPr>
      <t>“</t>
    </r>
    <r>
      <rPr>
        <sz val="10"/>
        <color theme="1"/>
        <rFont val="宋体"/>
        <family val="3"/>
        <charset val="134"/>
      </rPr>
      <t>奥雅设计</t>
    </r>
    <r>
      <rPr>
        <sz val="10"/>
        <color theme="1"/>
        <rFont val="Times New Roman"/>
        <family val="1"/>
      </rPr>
      <t>-</t>
    </r>
    <r>
      <rPr>
        <sz val="10"/>
        <color theme="1"/>
        <rFont val="宋体"/>
        <family val="3"/>
        <charset val="134"/>
      </rPr>
      <t>当菜市场遇见设计师</t>
    </r>
    <r>
      <rPr>
        <sz val="10"/>
        <color theme="1"/>
        <rFont val="Times New Roman"/>
        <family val="1"/>
      </rPr>
      <t>”</t>
    </r>
    <r>
      <rPr>
        <sz val="10"/>
        <color theme="1"/>
        <rFont val="宋体"/>
        <family val="3"/>
        <charset val="134"/>
      </rPr>
      <t>招标竞赛一等奖，方案已落地</t>
    </r>
  </si>
  <si>
    <r>
      <t>1.201809—201902</t>
    </r>
    <r>
      <rPr>
        <sz val="5"/>
        <color theme="1"/>
        <rFont val="宋体"/>
        <family val="3"/>
        <charset val="134"/>
      </rPr>
      <t>：浙江树人大学建筑学院外聘教师，主教《风景园林设计表现</t>
    </r>
    <r>
      <rPr>
        <sz val="5"/>
        <color theme="1"/>
        <rFont val="Times New Roman"/>
        <family val="1"/>
      </rPr>
      <t>Ⅰ</t>
    </r>
    <r>
      <rPr>
        <sz val="5"/>
        <color theme="1"/>
        <rFont val="宋体"/>
        <family val="3"/>
        <charset val="134"/>
      </rPr>
      <t>》</t>
    </r>
    <r>
      <rPr>
        <sz val="5"/>
        <color theme="1"/>
        <rFont val="Times New Roman"/>
        <family val="1"/>
      </rPr>
      <t xml:space="preserve">
2.201809—201810</t>
    </r>
    <r>
      <rPr>
        <sz val="5"/>
        <color theme="1"/>
        <rFont val="宋体"/>
        <family val="3"/>
        <charset val="134"/>
      </rPr>
      <t>：杭州万科地产项目运营部实习</t>
    </r>
    <r>
      <rPr>
        <sz val="5"/>
        <color theme="1"/>
        <rFont val="Times New Roman"/>
        <family val="1"/>
      </rPr>
      <t xml:space="preserve">
3.201810—201902</t>
    </r>
    <r>
      <rPr>
        <sz val="5"/>
        <color theme="1"/>
        <rFont val="宋体"/>
        <family val="3"/>
        <charset val="134"/>
      </rPr>
      <t>：杭州龙湖地产研发部实习</t>
    </r>
    <r>
      <rPr>
        <sz val="5"/>
        <color theme="1"/>
        <rFont val="Times New Roman"/>
        <family val="1"/>
      </rPr>
      <t xml:space="preserve">
4.201907—201909</t>
    </r>
    <r>
      <rPr>
        <sz val="5"/>
        <color theme="1"/>
        <rFont val="宋体"/>
        <family val="3"/>
        <charset val="134"/>
      </rPr>
      <t>：上海龙湖地产研发部实习</t>
    </r>
  </si>
  <si>
    <r>
      <t>浙江大学空手道协会</t>
    </r>
    <r>
      <rPr>
        <sz val="5"/>
        <color theme="1"/>
        <rFont val="Times New Roman"/>
        <family val="1"/>
      </rPr>
      <t xml:space="preserve"> </t>
    </r>
    <r>
      <rPr>
        <sz val="5"/>
        <color theme="1"/>
        <rFont val="宋体"/>
        <family val="3"/>
        <charset val="134"/>
      </rPr>
      <t>教练</t>
    </r>
  </si>
  <si>
    <r>
      <t>2019</t>
    </r>
    <r>
      <rPr>
        <sz val="5"/>
        <color theme="1"/>
        <rFont val="宋体"/>
        <family val="3"/>
        <charset val="134"/>
      </rPr>
      <t>全国大学生英语竞赛</t>
    </r>
    <r>
      <rPr>
        <sz val="5"/>
        <color theme="1"/>
        <rFont val="Times New Roman"/>
        <family val="1"/>
      </rPr>
      <t>A</t>
    </r>
    <r>
      <rPr>
        <sz val="5"/>
        <color theme="1"/>
        <rFont val="宋体"/>
        <family val="3"/>
        <charset val="134"/>
      </rPr>
      <t>组（研究生）三等奖、</t>
    </r>
    <r>
      <rPr>
        <sz val="5"/>
        <color theme="1"/>
        <rFont val="Times New Roman"/>
        <family val="1"/>
      </rPr>
      <t>2018</t>
    </r>
    <r>
      <rPr>
        <sz val="5"/>
        <color theme="1"/>
        <rFont val="宋体"/>
        <family val="3"/>
        <charset val="134"/>
      </rPr>
      <t>第五届大艺展大学生实践工作坊全国一等奖、</t>
    </r>
    <r>
      <rPr>
        <sz val="5"/>
        <color theme="1"/>
        <rFont val="Times New Roman"/>
        <family val="1"/>
      </rPr>
      <t>2018 “</t>
    </r>
    <r>
      <rPr>
        <sz val="5"/>
        <color theme="1"/>
        <rFont val="宋体"/>
        <family val="3"/>
        <charset val="134"/>
      </rPr>
      <t>亲和宇宙杯</t>
    </r>
    <r>
      <rPr>
        <sz val="5"/>
        <color theme="1"/>
        <rFont val="Times New Roman"/>
        <family val="1"/>
      </rPr>
      <t>”</t>
    </r>
    <r>
      <rPr>
        <sz val="5"/>
        <color theme="1"/>
        <rFont val="宋体"/>
        <family val="3"/>
        <charset val="134"/>
      </rPr>
      <t>银龄创业公益大赛三等奖、</t>
    </r>
    <r>
      <rPr>
        <sz val="5"/>
        <color theme="1"/>
        <rFont val="Times New Roman"/>
        <family val="1"/>
      </rPr>
      <t xml:space="preserve">2018 </t>
    </r>
    <r>
      <rPr>
        <sz val="5"/>
        <color theme="1"/>
        <rFont val="宋体"/>
        <family val="3"/>
        <charset val="134"/>
      </rPr>
      <t>全国大学生工业设计大赛入围奖</t>
    </r>
  </si>
  <si>
    <r>
      <t>求是学院兼职辅导员、核农所第一三党支部组织委员、</t>
    </r>
    <r>
      <rPr>
        <sz val="5"/>
        <color theme="1"/>
        <rFont val="Times New Roman"/>
        <family val="1"/>
      </rPr>
      <t>17</t>
    </r>
    <r>
      <rPr>
        <sz val="5"/>
        <color theme="1"/>
        <rFont val="宋体"/>
        <family val="3"/>
        <charset val="134"/>
      </rPr>
      <t>级核农所班长</t>
    </r>
  </si>
  <si>
    <r>
      <t>核农所</t>
    </r>
    <r>
      <rPr>
        <sz val="5"/>
        <color theme="1"/>
        <rFont val="Times New Roman"/>
        <family val="1"/>
      </rPr>
      <t>60</t>
    </r>
    <r>
      <rPr>
        <sz val="5"/>
        <color theme="1"/>
        <rFont val="宋体"/>
        <family val="3"/>
        <charset val="134"/>
      </rPr>
      <t>周年所庆志愿者，求是学院兼职辅导员，</t>
    </r>
    <r>
      <rPr>
        <sz val="5"/>
        <color theme="1"/>
        <rFont val="Times New Roman"/>
        <family val="1"/>
      </rPr>
      <t>17</t>
    </r>
    <r>
      <rPr>
        <sz val="5"/>
        <color theme="1"/>
        <rFont val="宋体"/>
        <family val="3"/>
        <charset val="134"/>
      </rPr>
      <t>级核农所班长</t>
    </r>
  </si>
  <si>
    <r>
      <t>SCI1</t>
    </r>
    <r>
      <rPr>
        <sz val="11"/>
        <color theme="1"/>
        <rFont val="宋体"/>
        <family val="3"/>
        <charset val="134"/>
      </rPr>
      <t>（</t>
    </r>
    <r>
      <rPr>
        <sz val="11"/>
        <color theme="1"/>
        <rFont val="Times New Roman"/>
        <family val="1"/>
      </rPr>
      <t>2,IF5=4.84</t>
    </r>
    <r>
      <rPr>
        <sz val="11"/>
        <color theme="1"/>
        <rFont val="宋体"/>
        <family val="3"/>
        <charset val="134"/>
      </rPr>
      <t>）</t>
    </r>
  </si>
  <si>
    <r>
      <t>核农所</t>
    </r>
    <r>
      <rPr>
        <sz val="5"/>
        <color theme="1"/>
        <rFont val="Times New Roman"/>
        <family val="1"/>
      </rPr>
      <t>60</t>
    </r>
    <r>
      <rPr>
        <sz val="5"/>
        <color theme="1"/>
        <rFont val="宋体"/>
        <family val="3"/>
        <charset val="134"/>
      </rPr>
      <t>周年所庆志愿者</t>
    </r>
  </si>
  <si>
    <r>
      <t>担任核农所</t>
    </r>
    <r>
      <rPr>
        <sz val="5"/>
        <color theme="1"/>
        <rFont val="Times New Roman"/>
        <family val="1"/>
      </rPr>
      <t>17</t>
    </r>
    <r>
      <rPr>
        <sz val="5"/>
        <color theme="1"/>
        <rFont val="宋体"/>
        <family val="3"/>
        <charset val="134"/>
      </rPr>
      <t>级班级心理委员</t>
    </r>
  </si>
  <si>
    <r>
      <t>SCI2(</t>
    </r>
    <r>
      <rPr>
        <sz val="11"/>
        <color theme="1"/>
        <rFont val="宋体"/>
        <family val="3"/>
        <charset val="134"/>
      </rPr>
      <t>均共</t>
    </r>
    <r>
      <rPr>
        <sz val="11"/>
        <color theme="1"/>
        <rFont val="Times New Roman"/>
        <family val="1"/>
      </rPr>
      <t>1</t>
    </r>
    <r>
      <rPr>
        <sz val="11"/>
        <color theme="1"/>
        <rFont val="宋体"/>
        <family val="3"/>
        <charset val="134"/>
      </rPr>
      <t>排</t>
    </r>
    <r>
      <rPr>
        <sz val="11"/>
        <color theme="1"/>
        <rFont val="Times New Roman"/>
        <family val="1"/>
      </rPr>
      <t>2,IF=5.856,10.727)</t>
    </r>
  </si>
  <si>
    <r>
      <t>浙江大学农学院第四届</t>
    </r>
    <r>
      <rPr>
        <sz val="5"/>
        <color theme="1"/>
        <rFont val="Times New Roman"/>
        <family val="1"/>
      </rPr>
      <t>“</t>
    </r>
    <r>
      <rPr>
        <sz val="5"/>
        <color theme="1"/>
        <rFont val="宋体"/>
        <family val="3"/>
        <charset val="134"/>
      </rPr>
      <t>问道启真，逐梦农生</t>
    </r>
    <r>
      <rPr>
        <sz val="5"/>
        <color theme="1"/>
        <rFont val="Times New Roman"/>
        <family val="1"/>
      </rPr>
      <t>”</t>
    </r>
    <r>
      <rPr>
        <sz val="5"/>
        <color theme="1"/>
        <rFont val="宋体"/>
        <family val="3"/>
        <charset val="134"/>
      </rPr>
      <t>科技文化学术节之研究生创新论坛，口头报告三等奖</t>
    </r>
  </si>
  <si>
    <r>
      <t>参加农学院</t>
    </r>
    <r>
      <rPr>
        <sz val="5"/>
        <color theme="1"/>
        <rFont val="Times New Roman"/>
        <family val="1"/>
      </rPr>
      <t>“</t>
    </r>
    <r>
      <rPr>
        <sz val="5"/>
        <color theme="1"/>
        <rFont val="宋体"/>
        <family val="3"/>
        <charset val="134"/>
      </rPr>
      <t>五四青年说</t>
    </r>
    <r>
      <rPr>
        <sz val="5"/>
        <color theme="1"/>
        <rFont val="Times New Roman"/>
        <family val="1"/>
      </rPr>
      <t>”</t>
    </r>
    <r>
      <rPr>
        <sz val="5"/>
        <color theme="1"/>
        <rFont val="宋体"/>
        <family val="3"/>
        <charset val="134"/>
      </rPr>
      <t>活动获五四青年说之星</t>
    </r>
  </si>
  <si>
    <r>
      <t>授权发明专利</t>
    </r>
    <r>
      <rPr>
        <sz val="11"/>
        <color theme="1"/>
        <rFont val="Times New Roman"/>
        <family val="1"/>
      </rPr>
      <t>1(1)</t>
    </r>
  </si>
  <si>
    <r>
      <t>2018</t>
    </r>
    <r>
      <rPr>
        <sz val="5"/>
        <color theme="1"/>
        <rFont val="宋体"/>
        <family val="3"/>
        <charset val="134"/>
      </rPr>
      <t>年</t>
    </r>
    <r>
      <rPr>
        <sz val="5"/>
        <color theme="1"/>
        <rFont val="Times New Roman"/>
        <family val="1"/>
      </rPr>
      <t>11</t>
    </r>
    <r>
      <rPr>
        <sz val="5"/>
        <color theme="1"/>
        <rFont val="宋体"/>
        <family val="3"/>
        <charset val="134"/>
      </rPr>
      <t>月，在郑强书记带领下，赴俄罗斯高校参与民乐专场演出。</t>
    </r>
    <r>
      <rPr>
        <sz val="5"/>
        <color theme="1"/>
        <rFont val="Times New Roman"/>
        <family val="1"/>
      </rPr>
      <t>2019</t>
    </r>
    <r>
      <rPr>
        <sz val="5"/>
        <color theme="1"/>
        <rFont val="宋体"/>
        <family val="3"/>
        <charset val="134"/>
      </rPr>
      <t>年参演校跨年晚会、</t>
    </r>
    <r>
      <rPr>
        <sz val="5"/>
        <color theme="1"/>
        <rFont val="Times New Roman"/>
        <family val="1"/>
      </rPr>
      <t>“</t>
    </r>
    <r>
      <rPr>
        <sz val="5"/>
        <color theme="1"/>
        <rFont val="宋体"/>
        <family val="3"/>
        <charset val="134"/>
      </rPr>
      <t>仲夏民韵</t>
    </r>
    <r>
      <rPr>
        <sz val="5"/>
        <color theme="1"/>
        <rFont val="Times New Roman"/>
        <family val="1"/>
      </rPr>
      <t>”</t>
    </r>
    <r>
      <rPr>
        <sz val="5"/>
        <color theme="1"/>
        <rFont val="宋体"/>
        <family val="3"/>
        <charset val="134"/>
      </rPr>
      <t>中华传统文化文艺专场以及研究生开学典礼。</t>
    </r>
  </si>
  <si>
    <r>
      <t>以艺术指导身份参与农学院新年晚会；参加参与浙江大学</t>
    </r>
    <r>
      <rPr>
        <sz val="5"/>
        <color theme="1"/>
        <rFont val="Times New Roman"/>
        <family val="1"/>
      </rPr>
      <t>2018</t>
    </r>
    <r>
      <rPr>
        <sz val="5"/>
        <color theme="1"/>
        <rFont val="宋体"/>
        <family val="3"/>
        <charset val="134"/>
      </rPr>
      <t>年大北农海外交流项目中的研究生干部赴德国交流项目；参与浙江大学致远计划农学院赴泰国海外暑期社会实践项目。</t>
    </r>
  </si>
  <si>
    <r>
      <t>核农所所庆志愿者</t>
    </r>
    <r>
      <rPr>
        <sz val="5"/>
        <color theme="1"/>
        <rFont val="Times New Roman"/>
        <family val="1"/>
      </rPr>
      <t>“</t>
    </r>
    <r>
      <rPr>
        <sz val="5"/>
        <color theme="1"/>
        <rFont val="宋体"/>
        <family val="3"/>
        <charset val="134"/>
      </rPr>
      <t>羽你一起</t>
    </r>
    <r>
      <rPr>
        <sz val="5"/>
        <color theme="1"/>
        <rFont val="Times New Roman"/>
        <family val="1"/>
      </rPr>
      <t>”</t>
    </r>
    <r>
      <rPr>
        <sz val="5"/>
        <color theme="1"/>
        <rFont val="宋体"/>
        <family val="3"/>
        <charset val="134"/>
      </rPr>
      <t>支部联合羽毛球赛</t>
    </r>
    <r>
      <rPr>
        <sz val="5"/>
        <color theme="1"/>
        <rFont val="Times New Roman"/>
        <family val="1"/>
      </rPr>
      <t xml:space="preserve"> </t>
    </r>
    <r>
      <rPr>
        <sz val="5"/>
        <color theme="1"/>
        <rFont val="宋体"/>
        <family val="3"/>
        <charset val="134"/>
      </rPr>
      <t>农学院趣味学术运动会</t>
    </r>
    <r>
      <rPr>
        <sz val="5"/>
        <color theme="1"/>
        <rFont val="Times New Roman"/>
        <family val="1"/>
      </rPr>
      <t xml:space="preserve"> </t>
    </r>
    <r>
      <rPr>
        <sz val="5"/>
        <color theme="1"/>
        <rFont val="宋体"/>
        <family val="3"/>
        <charset val="134"/>
      </rPr>
      <t>学生节巡游方阵志愿者</t>
    </r>
  </si>
  <si>
    <r>
      <t>参加浙江大学</t>
    </r>
    <r>
      <rPr>
        <sz val="5"/>
        <color theme="1"/>
        <rFont val="Times New Roman"/>
        <family val="1"/>
      </rPr>
      <t>“</t>
    </r>
    <r>
      <rPr>
        <sz val="5"/>
        <color theme="1"/>
        <rFont val="宋体"/>
        <family val="3"/>
        <charset val="134"/>
      </rPr>
      <t>致远</t>
    </r>
    <r>
      <rPr>
        <sz val="5"/>
        <color theme="1"/>
        <rFont val="Times New Roman"/>
        <family val="1"/>
      </rPr>
      <t>”</t>
    </r>
    <r>
      <rPr>
        <sz val="5"/>
        <color theme="1"/>
        <rFont val="宋体"/>
        <family val="3"/>
        <charset val="134"/>
      </rPr>
      <t>计划赴泰国暑期社会实践，参加</t>
    </r>
    <r>
      <rPr>
        <sz val="5"/>
        <color theme="1"/>
        <rFont val="Times New Roman"/>
        <family val="1"/>
      </rPr>
      <t>2018</t>
    </r>
    <r>
      <rPr>
        <sz val="5"/>
        <color theme="1"/>
        <rFont val="宋体"/>
        <family val="3"/>
        <charset val="134"/>
      </rPr>
      <t>年</t>
    </r>
    <r>
      <rPr>
        <sz val="5"/>
        <color theme="1"/>
        <rFont val="Times New Roman"/>
        <family val="1"/>
      </rPr>
      <t>12</t>
    </r>
    <r>
      <rPr>
        <sz val="5"/>
        <color theme="1"/>
        <rFont val="宋体"/>
        <family val="3"/>
        <charset val="134"/>
      </rPr>
      <t>月浙江大学学生节新年狂欢夜演出</t>
    </r>
  </si>
  <si>
    <r>
      <t>浙江大学农业与生物技术学院研博会</t>
    </r>
    <r>
      <rPr>
        <sz val="5"/>
        <color theme="1"/>
        <rFont val="Times New Roman"/>
        <family val="1"/>
      </rPr>
      <t xml:space="preserve"> </t>
    </r>
    <r>
      <rPr>
        <sz val="5"/>
        <color theme="1"/>
        <rFont val="宋体"/>
        <family val="3"/>
        <charset val="134"/>
      </rPr>
      <t>办公室主任；</t>
    </r>
    <r>
      <rPr>
        <sz val="5"/>
        <color theme="1"/>
        <rFont val="Times New Roman"/>
        <family val="1"/>
      </rPr>
      <t xml:space="preserve">
</t>
    </r>
    <r>
      <rPr>
        <sz val="5"/>
        <color theme="1"/>
        <rFont val="宋体"/>
        <family val="3"/>
        <charset val="134"/>
      </rPr>
      <t>浙江大学研究生创新创业中心</t>
    </r>
    <r>
      <rPr>
        <sz val="5"/>
        <color theme="1"/>
        <rFont val="Times New Roman"/>
        <family val="1"/>
      </rPr>
      <t xml:space="preserve"> </t>
    </r>
    <r>
      <rPr>
        <sz val="5"/>
        <color theme="1"/>
        <rFont val="宋体"/>
        <family val="3"/>
        <charset val="134"/>
      </rPr>
      <t>信息中心副部长；</t>
    </r>
    <r>
      <rPr>
        <sz val="5"/>
        <color theme="1"/>
        <rFont val="Times New Roman"/>
        <family val="1"/>
      </rPr>
      <t xml:space="preserve">
</t>
    </r>
    <r>
      <rPr>
        <sz val="5"/>
        <color theme="1"/>
        <rFont val="宋体"/>
        <family val="3"/>
        <charset val="134"/>
      </rPr>
      <t>浙江大学研究生会</t>
    </r>
    <r>
      <rPr>
        <sz val="5"/>
        <color theme="1"/>
        <rFont val="Times New Roman"/>
        <family val="1"/>
      </rPr>
      <t xml:space="preserve"> </t>
    </r>
    <r>
      <rPr>
        <sz val="5"/>
        <color theme="1"/>
        <rFont val="宋体"/>
        <family val="3"/>
        <charset val="134"/>
      </rPr>
      <t>宣传部干事；</t>
    </r>
    <r>
      <rPr>
        <sz val="5"/>
        <color theme="1"/>
        <rFont val="Times New Roman"/>
        <family val="1"/>
      </rPr>
      <t xml:space="preserve">
</t>
    </r>
    <r>
      <rPr>
        <sz val="5"/>
        <color theme="1"/>
        <rFont val="宋体"/>
        <family val="3"/>
        <charset val="134"/>
      </rPr>
      <t>浙江大学研究生新闻媒体中心</t>
    </r>
    <r>
      <rPr>
        <sz val="5"/>
        <color theme="1"/>
        <rFont val="Times New Roman"/>
        <family val="1"/>
      </rPr>
      <t xml:space="preserve"> </t>
    </r>
    <r>
      <rPr>
        <sz val="5"/>
        <color theme="1"/>
        <rFont val="宋体"/>
        <family val="3"/>
        <charset val="134"/>
      </rPr>
      <t>视频部干事；</t>
    </r>
    <r>
      <rPr>
        <sz val="5"/>
        <color theme="1"/>
        <rFont val="Times New Roman"/>
        <family val="1"/>
      </rPr>
      <t xml:space="preserve">
</t>
    </r>
    <r>
      <rPr>
        <sz val="5"/>
        <color theme="1"/>
        <rFont val="宋体"/>
        <family val="3"/>
        <charset val="134"/>
      </rPr>
      <t>核农所</t>
    </r>
    <r>
      <rPr>
        <sz val="5"/>
        <color theme="1"/>
        <rFont val="Times New Roman"/>
        <family val="1"/>
      </rPr>
      <t>2018</t>
    </r>
    <r>
      <rPr>
        <sz val="5"/>
        <color theme="1"/>
        <rFont val="宋体"/>
        <family val="3"/>
        <charset val="134"/>
      </rPr>
      <t>级班级</t>
    </r>
    <r>
      <rPr>
        <sz val="5"/>
        <color theme="1"/>
        <rFont val="Times New Roman"/>
        <family val="1"/>
      </rPr>
      <t xml:space="preserve"> </t>
    </r>
    <r>
      <rPr>
        <sz val="5"/>
        <color theme="1"/>
        <rFont val="宋体"/>
        <family val="3"/>
        <charset val="134"/>
      </rPr>
      <t>组织委员</t>
    </r>
    <r>
      <rPr>
        <sz val="5"/>
        <color theme="1"/>
        <rFont val="Times New Roman"/>
        <family val="1"/>
      </rPr>
      <t xml:space="preserve">
</t>
    </r>
  </si>
  <si>
    <r>
      <t>2018</t>
    </r>
    <r>
      <rPr>
        <sz val="5"/>
        <color theme="1"/>
        <rFont val="宋体"/>
        <family val="3"/>
        <charset val="134"/>
      </rPr>
      <t>年</t>
    </r>
    <r>
      <rPr>
        <sz val="5"/>
        <color theme="1"/>
        <rFont val="Times New Roman"/>
        <family val="1"/>
      </rPr>
      <t>10</t>
    </r>
    <r>
      <rPr>
        <sz val="5"/>
        <color theme="1"/>
        <rFont val="宋体"/>
        <family val="3"/>
        <charset val="134"/>
      </rPr>
      <t>月参加浙江大学运动会女子跳远项目；</t>
    </r>
    <r>
      <rPr>
        <sz val="5"/>
        <color theme="1"/>
        <rFont val="Times New Roman"/>
        <family val="1"/>
      </rPr>
      <t xml:space="preserve">
2018</t>
    </r>
    <r>
      <rPr>
        <sz val="5"/>
        <color theme="1"/>
        <rFont val="宋体"/>
        <family val="3"/>
        <charset val="134"/>
      </rPr>
      <t>年</t>
    </r>
    <r>
      <rPr>
        <sz val="5"/>
        <color theme="1"/>
        <rFont val="Times New Roman"/>
        <family val="1"/>
      </rPr>
      <t>11</t>
    </r>
    <r>
      <rPr>
        <sz val="5"/>
        <color theme="1"/>
        <rFont val="宋体"/>
        <family val="3"/>
        <charset val="134"/>
      </rPr>
      <t>月参加实验室安全知识竞赛；</t>
    </r>
    <r>
      <rPr>
        <sz val="5"/>
        <color theme="1"/>
        <rFont val="Times New Roman"/>
        <family val="1"/>
      </rPr>
      <t xml:space="preserve">
2018</t>
    </r>
    <r>
      <rPr>
        <sz val="5"/>
        <color theme="1"/>
        <rFont val="宋体"/>
        <family val="3"/>
        <charset val="134"/>
      </rPr>
      <t>年</t>
    </r>
    <r>
      <rPr>
        <sz val="5"/>
        <color theme="1"/>
        <rFont val="Times New Roman"/>
        <family val="1"/>
      </rPr>
      <t>12</t>
    </r>
    <r>
      <rPr>
        <sz val="5"/>
        <color theme="1"/>
        <rFont val="宋体"/>
        <family val="3"/>
        <charset val="134"/>
      </rPr>
      <t>月参加一二</t>
    </r>
    <r>
      <rPr>
        <sz val="5"/>
        <color theme="1"/>
        <rFont val="Times New Roman"/>
        <family val="1"/>
      </rPr>
      <t>·</t>
    </r>
    <r>
      <rPr>
        <sz val="5"/>
        <color theme="1"/>
        <rFont val="宋体"/>
        <family val="3"/>
        <charset val="134"/>
      </rPr>
      <t>九登山毅行、实验室趣味运动会并获得三等奖、荧光夜跑校园行、学生节农学院巡游方阵；</t>
    </r>
    <r>
      <rPr>
        <sz val="5"/>
        <color theme="1"/>
        <rFont val="Times New Roman"/>
        <family val="1"/>
      </rPr>
      <t xml:space="preserve">
2019</t>
    </r>
    <r>
      <rPr>
        <sz val="5"/>
        <color theme="1"/>
        <rFont val="宋体"/>
        <family val="3"/>
        <charset val="134"/>
      </rPr>
      <t>年</t>
    </r>
    <r>
      <rPr>
        <sz val="5"/>
        <color theme="1"/>
        <rFont val="Times New Roman"/>
        <family val="1"/>
      </rPr>
      <t>3</t>
    </r>
    <r>
      <rPr>
        <sz val="5"/>
        <color theme="1"/>
        <rFont val="宋体"/>
        <family val="3"/>
        <charset val="134"/>
      </rPr>
      <t>月参加研究生新闻媒体中心安吉余村集体学习活动、担任春季研究生毕业典礼暨学术授予仪式志愿者；</t>
    </r>
    <r>
      <rPr>
        <sz val="5"/>
        <color theme="1"/>
        <rFont val="Times New Roman"/>
        <family val="1"/>
      </rPr>
      <t xml:space="preserve">
2019</t>
    </r>
    <r>
      <rPr>
        <sz val="5"/>
        <color theme="1"/>
        <rFont val="宋体"/>
        <family val="3"/>
        <charset val="134"/>
      </rPr>
      <t>年</t>
    </r>
    <r>
      <rPr>
        <sz val="5"/>
        <color theme="1"/>
        <rFont val="Times New Roman"/>
        <family val="1"/>
      </rPr>
      <t>5</t>
    </r>
    <r>
      <rPr>
        <sz val="5"/>
        <color theme="1"/>
        <rFont val="宋体"/>
        <family val="3"/>
        <charset val="134"/>
      </rPr>
      <t>月参加浙大校友春季毅行、担任农学院学术科技文化节礼仪、参加农学院趣味学术大比拼并获得第五名；</t>
    </r>
    <r>
      <rPr>
        <sz val="5"/>
        <color theme="1"/>
        <rFont val="Times New Roman"/>
        <family val="1"/>
      </rPr>
      <t xml:space="preserve">
2018</t>
    </r>
    <r>
      <rPr>
        <sz val="5"/>
        <color theme="1"/>
        <rFont val="宋体"/>
        <family val="3"/>
        <charset val="134"/>
      </rPr>
      <t>年</t>
    </r>
    <r>
      <rPr>
        <sz val="5"/>
        <color theme="1"/>
        <rFont val="Times New Roman"/>
        <family val="1"/>
      </rPr>
      <t>12</t>
    </r>
    <r>
      <rPr>
        <sz val="5"/>
        <color theme="1"/>
        <rFont val="宋体"/>
        <family val="3"/>
        <charset val="134"/>
      </rPr>
      <t>月</t>
    </r>
    <r>
      <rPr>
        <sz val="5"/>
        <color theme="1"/>
        <rFont val="Times New Roman"/>
        <family val="1"/>
      </rPr>
      <t>-2019</t>
    </r>
    <r>
      <rPr>
        <sz val="5"/>
        <color theme="1"/>
        <rFont val="宋体"/>
        <family val="3"/>
        <charset val="134"/>
      </rPr>
      <t>年</t>
    </r>
    <r>
      <rPr>
        <sz val="5"/>
        <color theme="1"/>
        <rFont val="Times New Roman"/>
        <family val="1"/>
      </rPr>
      <t>5</t>
    </r>
    <r>
      <rPr>
        <sz val="5"/>
        <color theme="1"/>
        <rFont val="宋体"/>
        <family val="3"/>
        <charset val="134"/>
      </rPr>
      <t>月参加</t>
    </r>
    <r>
      <rPr>
        <sz val="5"/>
        <color theme="1"/>
        <rFont val="Times New Roman"/>
        <family val="1"/>
      </rPr>
      <t>2018-2019</t>
    </r>
    <r>
      <rPr>
        <sz val="5"/>
        <color theme="1"/>
        <rFont val="宋体"/>
        <family val="3"/>
        <charset val="134"/>
      </rPr>
      <t>学年浙江大学农学院</t>
    </r>
    <r>
      <rPr>
        <sz val="5"/>
        <color theme="1"/>
        <rFont val="Times New Roman"/>
        <family val="1"/>
      </rPr>
      <t>“</t>
    </r>
    <r>
      <rPr>
        <sz val="5"/>
        <color theme="1"/>
        <rFont val="宋体"/>
        <family val="3"/>
        <charset val="134"/>
      </rPr>
      <t>青苒</t>
    </r>
    <r>
      <rPr>
        <sz val="5"/>
        <color theme="1"/>
        <rFont val="Times New Roman"/>
        <family val="1"/>
      </rPr>
      <t>”</t>
    </r>
    <r>
      <rPr>
        <sz val="5"/>
        <color theme="1"/>
        <rFont val="宋体"/>
        <family val="3"/>
        <charset val="134"/>
      </rPr>
      <t>学生骨干培养计划，获得结业证书和优秀学员荣誉证书；</t>
    </r>
    <r>
      <rPr>
        <sz val="5"/>
        <color theme="1"/>
        <rFont val="Times New Roman"/>
        <family val="1"/>
      </rPr>
      <t xml:space="preserve">
2019</t>
    </r>
    <r>
      <rPr>
        <sz val="5"/>
        <color theme="1"/>
        <rFont val="宋体"/>
        <family val="3"/>
        <charset val="134"/>
      </rPr>
      <t>年</t>
    </r>
    <r>
      <rPr>
        <sz val="5"/>
        <color theme="1"/>
        <rFont val="Times New Roman"/>
        <family val="1"/>
      </rPr>
      <t>6</t>
    </r>
    <r>
      <rPr>
        <sz val="5"/>
        <color theme="1"/>
        <rFont val="宋体"/>
        <family val="3"/>
        <charset val="134"/>
      </rPr>
      <t>月参加浙江大学研究生创新创业中心第七届</t>
    </r>
    <r>
      <rPr>
        <sz val="5"/>
        <color theme="1"/>
        <rFont val="Times New Roman"/>
        <family val="1"/>
      </rPr>
      <t>Idea Imagination</t>
    </r>
    <r>
      <rPr>
        <sz val="5"/>
        <color theme="1"/>
        <rFont val="宋体"/>
        <family val="3"/>
        <charset val="134"/>
      </rPr>
      <t>活动</t>
    </r>
    <r>
      <rPr>
        <sz val="5"/>
        <color theme="1"/>
        <rFont val="Times New Roman"/>
        <family val="1"/>
      </rPr>
      <t>——“</t>
    </r>
    <r>
      <rPr>
        <sz val="5"/>
        <color theme="1"/>
        <rFont val="宋体"/>
        <family val="3"/>
        <charset val="134"/>
      </rPr>
      <t>心跳老和山</t>
    </r>
    <r>
      <rPr>
        <sz val="5"/>
        <color theme="1"/>
        <rFont val="Times New Roman"/>
        <family val="1"/>
      </rPr>
      <t>”</t>
    </r>
    <r>
      <rPr>
        <sz val="5"/>
        <color theme="1"/>
        <rFont val="宋体"/>
        <family val="3"/>
        <charset val="134"/>
      </rPr>
      <t>知识竞赛，获得三等奖、参加</t>
    </r>
    <r>
      <rPr>
        <sz val="5"/>
        <color theme="1"/>
        <rFont val="Times New Roman"/>
        <family val="1"/>
      </rPr>
      <t>“</t>
    </r>
    <r>
      <rPr>
        <sz val="5"/>
        <color theme="1"/>
        <rFont val="宋体"/>
        <family val="3"/>
        <charset val="134"/>
      </rPr>
      <t>青媒有约</t>
    </r>
    <r>
      <rPr>
        <sz val="5"/>
        <color theme="1"/>
        <rFont val="Times New Roman"/>
        <family val="1"/>
      </rPr>
      <t>”</t>
    </r>
    <r>
      <rPr>
        <sz val="5"/>
        <color theme="1"/>
        <rFont val="宋体"/>
        <family val="3"/>
        <charset val="134"/>
      </rPr>
      <t>摄影培训班并结业</t>
    </r>
    <r>
      <rPr>
        <sz val="5"/>
        <color theme="1"/>
        <rFont val="Times New Roman"/>
        <family val="1"/>
      </rPr>
      <t xml:space="preserve">
</t>
    </r>
  </si>
  <si>
    <r>
      <t>社会实践两次，创业项目</t>
    </r>
    <r>
      <rPr>
        <sz val="5"/>
        <color theme="1"/>
        <rFont val="Times New Roman"/>
        <family val="1"/>
      </rPr>
      <t>1</t>
    </r>
    <r>
      <rPr>
        <sz val="5"/>
        <color theme="1"/>
        <rFont val="宋体"/>
        <family val="3"/>
        <charset val="134"/>
      </rPr>
      <t>个</t>
    </r>
  </si>
  <si>
    <r>
      <t>以志愿者身份参加核农所建所</t>
    </r>
    <r>
      <rPr>
        <sz val="5"/>
        <color theme="1"/>
        <rFont val="Times New Roman"/>
        <family val="1"/>
      </rPr>
      <t>60</t>
    </r>
    <r>
      <rPr>
        <sz val="5"/>
        <color theme="1"/>
        <rFont val="宋体"/>
        <family val="3"/>
        <charset val="134"/>
      </rPr>
      <t>周年；参加</t>
    </r>
    <r>
      <rPr>
        <sz val="5"/>
        <color theme="1"/>
        <rFont val="Times New Roman"/>
        <family val="1"/>
      </rPr>
      <t>“</t>
    </r>
    <r>
      <rPr>
        <sz val="5"/>
        <color theme="1"/>
        <rFont val="宋体"/>
        <family val="3"/>
        <charset val="134"/>
      </rPr>
      <t>羽你一起</t>
    </r>
    <r>
      <rPr>
        <sz val="5"/>
        <color theme="1"/>
        <rFont val="Times New Roman"/>
        <family val="1"/>
      </rPr>
      <t>”</t>
    </r>
    <r>
      <rPr>
        <sz val="5"/>
        <color theme="1"/>
        <rFont val="宋体"/>
        <family val="3"/>
        <charset val="134"/>
      </rPr>
      <t>支部联合羽毛球赛；参加实验室安全知识竞赛获三等奖</t>
    </r>
  </si>
  <si>
    <r>
      <t>今年暑期赴浙大定点扶贫县</t>
    </r>
    <r>
      <rPr>
        <sz val="5"/>
        <color theme="1"/>
        <rFont val="Times New Roman"/>
        <family val="1"/>
      </rPr>
      <t>——</t>
    </r>
    <r>
      <rPr>
        <sz val="5"/>
        <color theme="1"/>
        <rFont val="宋体"/>
        <family val="3"/>
        <charset val="134"/>
      </rPr>
      <t>云南景东开展社会实践，于国家级、省级等各类网站和公众号上发表新闻报道稿共计</t>
    </r>
    <r>
      <rPr>
        <sz val="5"/>
        <color theme="1"/>
        <rFont val="Times New Roman"/>
        <family val="1"/>
      </rPr>
      <t>11</t>
    </r>
    <r>
      <rPr>
        <sz val="5"/>
        <color theme="1"/>
        <rFont val="宋体"/>
        <family val="3"/>
        <charset val="134"/>
      </rPr>
      <t>篇次；参加各类学术、公益及文体活动十余场。</t>
    </r>
  </si>
  <si>
    <r>
      <t>参与所内核农学会、所庆等大型活动的举行，筹办并参与学院新生合唱、</t>
    </r>
    <r>
      <rPr>
        <sz val="5"/>
        <color theme="1"/>
        <rFont val="Times New Roman"/>
        <family val="1"/>
      </rPr>
      <t>“</t>
    </r>
    <r>
      <rPr>
        <sz val="5"/>
        <color theme="1"/>
        <rFont val="宋体"/>
        <family val="3"/>
        <charset val="134"/>
      </rPr>
      <t>农生杯</t>
    </r>
    <r>
      <rPr>
        <sz val="5"/>
        <color theme="1"/>
        <rFont val="Times New Roman"/>
        <family val="1"/>
      </rPr>
      <t>”</t>
    </r>
    <r>
      <rPr>
        <sz val="5"/>
        <color theme="1"/>
        <rFont val="宋体"/>
        <family val="3"/>
        <charset val="134"/>
      </rPr>
      <t>系列活动、学术运动会、趣味运动会、新年晚会等活动，组织并参与校内</t>
    </r>
    <r>
      <rPr>
        <sz val="5"/>
        <color theme="1"/>
        <rFont val="Times New Roman"/>
        <family val="1"/>
      </rPr>
      <t>“</t>
    </r>
    <r>
      <rPr>
        <sz val="5"/>
        <color theme="1"/>
        <rFont val="宋体"/>
        <family val="3"/>
        <charset val="134"/>
      </rPr>
      <t>缘定浙大</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永谦之星</t>
    </r>
    <r>
      <rPr>
        <sz val="5"/>
        <color theme="1"/>
        <rFont val="Times New Roman"/>
        <family val="1"/>
      </rPr>
      <t>”</t>
    </r>
    <r>
      <rPr>
        <sz val="5"/>
        <color theme="1"/>
        <rFont val="宋体"/>
        <family val="3"/>
        <charset val="134"/>
      </rPr>
      <t>、校运会、三好杯等活动</t>
    </r>
  </si>
  <si>
    <r>
      <t>核农所研究生第一三团支部团支书、农学院研博会文体中心成员、浙江大学</t>
    </r>
    <r>
      <rPr>
        <sz val="5"/>
        <color theme="1"/>
        <rFont val="Times New Roman"/>
        <family val="1"/>
      </rPr>
      <t>SCDA</t>
    </r>
    <r>
      <rPr>
        <sz val="5"/>
        <color theme="1"/>
        <rFont val="宋体"/>
        <family val="3"/>
        <charset val="134"/>
      </rPr>
      <t>人力资源部成员</t>
    </r>
  </si>
  <si>
    <r>
      <t>（文体中心）农学院</t>
    </r>
    <r>
      <rPr>
        <sz val="5"/>
        <color theme="1"/>
        <rFont val="Times New Roman"/>
        <family val="1"/>
      </rPr>
      <t>2018</t>
    </r>
    <r>
      <rPr>
        <sz val="5"/>
        <color theme="1"/>
        <rFont val="宋体"/>
        <family val="3"/>
        <charset val="134"/>
      </rPr>
      <t>级研究生新生合唱比赛、</t>
    </r>
    <r>
      <rPr>
        <sz val="5"/>
        <color theme="1"/>
        <rFont val="Times New Roman"/>
        <family val="1"/>
      </rPr>
      <t>“</t>
    </r>
    <r>
      <rPr>
        <sz val="5"/>
        <color theme="1"/>
        <rFont val="宋体"/>
        <family val="3"/>
        <charset val="134"/>
      </rPr>
      <t>岁月悠久，农情依旧</t>
    </r>
    <r>
      <rPr>
        <sz val="5"/>
        <color theme="1"/>
        <rFont val="Times New Roman"/>
        <family val="1"/>
      </rPr>
      <t>”2019</t>
    </r>
    <r>
      <rPr>
        <sz val="5"/>
        <color theme="1"/>
        <rFont val="宋体"/>
        <family val="3"/>
        <charset val="134"/>
      </rPr>
      <t>农学院新年晚会、</t>
    </r>
    <r>
      <rPr>
        <sz val="5"/>
        <color theme="1"/>
        <rFont val="Times New Roman"/>
        <family val="1"/>
      </rPr>
      <t>“</t>
    </r>
    <r>
      <rPr>
        <sz val="5"/>
        <color theme="1"/>
        <rFont val="宋体"/>
        <family val="3"/>
        <charset val="134"/>
      </rPr>
      <t>农情筑梦，舞动青春</t>
    </r>
    <r>
      <rPr>
        <sz val="5"/>
        <color theme="1"/>
        <rFont val="Times New Roman"/>
        <family val="1"/>
      </rPr>
      <t>”</t>
    </r>
    <r>
      <rPr>
        <sz val="5"/>
        <color theme="1"/>
        <rFont val="宋体"/>
        <family val="3"/>
        <charset val="134"/>
      </rPr>
      <t>校学生节巡游等院级，校级类文艺活动，以及农学院</t>
    </r>
    <r>
      <rPr>
        <sz val="5"/>
        <color theme="1"/>
        <rFont val="Times New Roman"/>
        <family val="1"/>
      </rPr>
      <t>2019“</t>
    </r>
    <r>
      <rPr>
        <sz val="5"/>
        <color theme="1"/>
        <rFont val="宋体"/>
        <family val="3"/>
        <charset val="134"/>
      </rPr>
      <t>农生杯</t>
    </r>
    <r>
      <rPr>
        <sz val="5"/>
        <color theme="1"/>
        <rFont val="Times New Roman"/>
        <family val="1"/>
      </rPr>
      <t>”</t>
    </r>
    <r>
      <rPr>
        <sz val="5"/>
        <color theme="1"/>
        <rFont val="宋体"/>
        <family val="3"/>
        <charset val="134"/>
      </rPr>
      <t>篮球赛、</t>
    </r>
    <r>
      <rPr>
        <sz val="5"/>
        <color theme="1"/>
        <rFont val="Times New Roman"/>
        <family val="1"/>
      </rPr>
      <t>2019</t>
    </r>
    <r>
      <rPr>
        <sz val="5"/>
        <color theme="1"/>
        <rFont val="宋体"/>
        <family val="3"/>
        <charset val="134"/>
      </rPr>
      <t>农学院</t>
    </r>
    <r>
      <rPr>
        <sz val="5"/>
        <color theme="1"/>
        <rFont val="Times New Roman"/>
        <family val="1"/>
      </rPr>
      <t>“</t>
    </r>
    <r>
      <rPr>
        <sz val="5"/>
        <color theme="1"/>
        <rFont val="宋体"/>
        <family val="3"/>
        <charset val="134"/>
      </rPr>
      <t>农</t>
    </r>
    <r>
      <rPr>
        <sz val="5"/>
        <color theme="1"/>
        <rFont val="Times New Roman"/>
        <family val="1"/>
      </rPr>
      <t>”</t>
    </r>
    <r>
      <rPr>
        <sz val="5"/>
        <color theme="1"/>
        <rFont val="宋体"/>
        <family val="3"/>
        <charset val="134"/>
      </rPr>
      <t>趣味运动会等学院内体育活动；（</t>
    </r>
    <r>
      <rPr>
        <sz val="5"/>
        <color theme="1"/>
        <rFont val="Times New Roman"/>
        <family val="1"/>
      </rPr>
      <t>SCDA</t>
    </r>
    <r>
      <rPr>
        <sz val="5"/>
        <color theme="1"/>
        <rFont val="宋体"/>
        <family val="3"/>
        <charset val="134"/>
      </rPr>
      <t>）名企之路</t>
    </r>
    <r>
      <rPr>
        <sz val="5"/>
        <color theme="1"/>
        <rFont val="Times New Roman"/>
        <family val="1"/>
      </rPr>
      <t>-</t>
    </r>
    <r>
      <rPr>
        <sz val="5"/>
        <color theme="1"/>
        <rFont val="宋体"/>
        <family val="3"/>
        <charset val="134"/>
      </rPr>
      <t>恒生电子企业企业参观、</t>
    </r>
    <r>
      <rPr>
        <sz val="5"/>
        <color theme="1"/>
        <rFont val="Times New Roman"/>
        <family val="1"/>
      </rPr>
      <t>C9</t>
    </r>
    <r>
      <rPr>
        <sz val="5"/>
        <color theme="1"/>
        <rFont val="宋体"/>
        <family val="3"/>
        <charset val="134"/>
      </rPr>
      <t>职协联合线上分享会、产品经理体验营</t>
    </r>
  </si>
  <si>
    <r>
      <t>农生杯</t>
    </r>
    <r>
      <rPr>
        <sz val="5"/>
        <color theme="1"/>
        <rFont val="Times New Roman"/>
        <family val="1"/>
      </rPr>
      <t>/</t>
    </r>
    <r>
      <rPr>
        <sz val="5"/>
        <color theme="1"/>
        <rFont val="宋体"/>
        <family val="3"/>
        <charset val="134"/>
      </rPr>
      <t>三好杯篮球赛</t>
    </r>
    <r>
      <rPr>
        <sz val="5"/>
        <color theme="1"/>
        <rFont val="Times New Roman"/>
        <family val="1"/>
      </rPr>
      <t>/</t>
    </r>
    <r>
      <rPr>
        <sz val="5"/>
        <color theme="1"/>
        <rFont val="宋体"/>
        <family val="3"/>
        <charset val="134"/>
      </rPr>
      <t>支部活动</t>
    </r>
  </si>
  <si>
    <r>
      <t>SCI1(1</t>
    </r>
    <r>
      <rPr>
        <sz val="11"/>
        <color theme="1"/>
        <rFont val="宋体"/>
        <family val="3"/>
        <charset val="134"/>
      </rPr>
      <t>，</t>
    </r>
    <r>
      <rPr>
        <sz val="11"/>
        <color theme="1"/>
        <rFont val="Times New Roman"/>
        <family val="1"/>
      </rPr>
      <t>IF=6.152)</t>
    </r>
  </si>
  <si>
    <r>
      <t>SCI1(1</t>
    </r>
    <r>
      <rPr>
        <sz val="11"/>
        <color theme="1"/>
        <rFont val="宋体"/>
        <family val="3"/>
        <charset val="134"/>
      </rPr>
      <t>，</t>
    </r>
    <r>
      <rPr>
        <sz val="11"/>
        <color theme="1"/>
        <rFont val="Times New Roman"/>
        <family val="1"/>
      </rPr>
      <t>IF=4.714)</t>
    </r>
  </si>
  <si>
    <r>
      <t>农学院</t>
    </r>
    <r>
      <rPr>
        <sz val="5"/>
        <color theme="1"/>
        <rFont val="Times New Roman"/>
        <family val="1"/>
      </rPr>
      <t>2018</t>
    </r>
    <r>
      <rPr>
        <sz val="5"/>
        <color theme="1"/>
        <rFont val="宋体"/>
        <family val="3"/>
        <charset val="134"/>
      </rPr>
      <t>级研究生</t>
    </r>
    <r>
      <rPr>
        <sz val="5"/>
        <color theme="1"/>
        <rFont val="Times New Roman"/>
        <family val="1"/>
      </rPr>
      <t>“</t>
    </r>
    <r>
      <rPr>
        <sz val="5"/>
        <color theme="1"/>
        <rFont val="宋体"/>
        <family val="3"/>
        <charset val="134"/>
      </rPr>
      <t>新生训练营主持人，第二届领鹰计划筹备组成员及教员</t>
    </r>
  </si>
  <si>
    <r>
      <t>发明专利</t>
    </r>
    <r>
      <rPr>
        <sz val="11"/>
        <color theme="1"/>
        <rFont val="Times New Roman"/>
        <family val="1"/>
      </rPr>
      <t>1</t>
    </r>
    <r>
      <rPr>
        <sz val="11"/>
        <color theme="1"/>
        <rFont val="宋体"/>
        <family val="3"/>
        <charset val="134"/>
      </rPr>
      <t>（1）</t>
    </r>
  </si>
  <si>
    <r>
      <t>2019</t>
    </r>
    <r>
      <rPr>
        <sz val="5"/>
        <color theme="1"/>
        <rFont val="宋体"/>
        <family val="3"/>
        <charset val="134"/>
      </rPr>
      <t>年春季毕业典礼志愿者</t>
    </r>
  </si>
  <si>
    <r>
      <t>参加学院活动获得</t>
    </r>
    <r>
      <rPr>
        <sz val="5"/>
        <color theme="1"/>
        <rFont val="Times New Roman"/>
        <family val="1"/>
      </rPr>
      <t>“</t>
    </r>
    <r>
      <rPr>
        <sz val="5"/>
        <color theme="1"/>
        <rFont val="宋体"/>
        <family val="3"/>
        <charset val="134"/>
      </rPr>
      <t>五四青年说之星</t>
    </r>
    <r>
      <rPr>
        <sz val="5"/>
        <color theme="1"/>
        <rFont val="Times New Roman"/>
        <family val="1"/>
      </rPr>
      <t>”</t>
    </r>
    <r>
      <rPr>
        <sz val="5"/>
        <color theme="1"/>
        <rFont val="宋体"/>
        <family val="3"/>
        <charset val="134"/>
      </rPr>
      <t>；参加浙大校友</t>
    </r>
    <r>
      <rPr>
        <sz val="5"/>
        <color theme="1"/>
        <rFont val="Times New Roman"/>
        <family val="1"/>
      </rPr>
      <t>2018</t>
    </r>
    <r>
      <rPr>
        <sz val="5"/>
        <color theme="1"/>
        <rFont val="宋体"/>
        <family val="3"/>
        <charset val="134"/>
      </rPr>
      <t>年秋季毅行活动；参加支部</t>
    </r>
    <r>
      <rPr>
        <sz val="5"/>
        <color theme="1"/>
        <rFont val="Times New Roman"/>
        <family val="1"/>
      </rPr>
      <t>“</t>
    </r>
    <r>
      <rPr>
        <sz val="5"/>
        <color theme="1"/>
        <rFont val="宋体"/>
        <family val="3"/>
        <charset val="134"/>
      </rPr>
      <t>两山</t>
    </r>
    <r>
      <rPr>
        <sz val="5"/>
        <color theme="1"/>
        <rFont val="Times New Roman"/>
        <family val="1"/>
      </rPr>
      <t>”</t>
    </r>
    <r>
      <rPr>
        <sz val="5"/>
        <color theme="1"/>
        <rFont val="宋体"/>
        <family val="3"/>
        <charset val="134"/>
      </rPr>
      <t>理论发源地安吉学习活动、祭奠于子三烈士活动。</t>
    </r>
  </si>
  <si>
    <r>
      <t>EPUB</t>
    </r>
    <r>
      <rPr>
        <sz val="11"/>
        <color theme="1"/>
        <rFont val="宋体"/>
        <family val="3"/>
        <charset val="134"/>
      </rPr>
      <t>无效</t>
    </r>
  </si>
  <si>
    <r>
      <t>组织筹办农学院合唱比赛、篮球赛等文体活动、组织支部日常三会一课、参加</t>
    </r>
    <r>
      <rPr>
        <sz val="5"/>
        <color theme="1"/>
        <rFont val="Times New Roman"/>
        <family val="1"/>
      </rPr>
      <t>“</t>
    </r>
    <r>
      <rPr>
        <sz val="5"/>
        <color theme="1"/>
        <rFont val="宋体"/>
        <family val="3"/>
        <charset val="134"/>
      </rPr>
      <t>缘定浙大</t>
    </r>
    <r>
      <rPr>
        <sz val="5"/>
        <color theme="1"/>
        <rFont val="Times New Roman"/>
        <family val="1"/>
      </rPr>
      <t>-</t>
    </r>
    <r>
      <rPr>
        <sz val="5"/>
        <color theme="1"/>
        <rFont val="宋体"/>
        <family val="3"/>
        <charset val="134"/>
      </rPr>
      <t>恋爱讲座</t>
    </r>
    <r>
      <rPr>
        <sz val="5"/>
        <color theme="1"/>
        <rFont val="Times New Roman"/>
        <family val="1"/>
      </rPr>
      <t>”</t>
    </r>
    <r>
      <rPr>
        <sz val="5"/>
        <color theme="1"/>
        <rFont val="宋体"/>
        <family val="3"/>
        <charset val="134"/>
      </rPr>
      <t>、</t>
    </r>
    <r>
      <rPr>
        <sz val="5"/>
        <color theme="1"/>
        <rFont val="Times New Roman"/>
        <family val="1"/>
      </rPr>
      <t>“</t>
    </r>
    <r>
      <rPr>
        <sz val="5"/>
        <color theme="1"/>
        <rFont val="宋体"/>
        <family val="3"/>
        <charset val="134"/>
      </rPr>
      <t>运动杭城，徒步浙大</t>
    </r>
    <r>
      <rPr>
        <sz val="5"/>
        <color theme="1"/>
        <rFont val="Times New Roman"/>
        <family val="1"/>
      </rPr>
      <t>”</t>
    </r>
    <r>
      <rPr>
        <sz val="5"/>
        <color theme="1"/>
        <rFont val="宋体"/>
        <family val="3"/>
        <charset val="134"/>
      </rPr>
      <t>等活动的组织筹办</t>
    </r>
  </si>
  <si>
    <r>
      <t>班级心理委员，党支部心理委员</t>
    </r>
    <r>
      <rPr>
        <sz val="5"/>
        <color theme="1"/>
        <rFont val="Times New Roman"/>
        <family val="1"/>
      </rPr>
      <t xml:space="preserve"> </t>
    </r>
    <r>
      <rPr>
        <sz val="5"/>
        <color theme="1"/>
        <rFont val="宋体"/>
        <family val="3"/>
        <charset val="134"/>
      </rPr>
      <t>，团支部宣传委员</t>
    </r>
  </si>
  <si>
    <r>
      <t>2019</t>
    </r>
    <r>
      <rPr>
        <sz val="5"/>
        <color theme="1"/>
        <rFont val="宋体"/>
        <family val="3"/>
        <charset val="134"/>
      </rPr>
      <t>届大学生夏令营杰出志愿者</t>
    </r>
  </si>
  <si>
    <r>
      <t>SCI1(2,IF=4.714</t>
    </r>
    <r>
      <rPr>
        <sz val="11"/>
        <color theme="1"/>
        <rFont val="宋体"/>
        <family val="3"/>
        <charset val="134"/>
      </rPr>
      <t>）</t>
    </r>
  </si>
  <si>
    <r>
      <rPr>
        <sz val="11"/>
        <color theme="1"/>
        <rFont val="宋体"/>
        <family val="3"/>
        <charset val="134"/>
      </rPr>
      <t>施云龙</t>
    </r>
  </si>
  <si>
    <r>
      <rPr>
        <sz val="11"/>
        <color theme="1"/>
        <rFont val="宋体"/>
        <family val="3"/>
        <charset val="134"/>
      </rPr>
      <t>是</t>
    </r>
  </si>
  <si>
    <r>
      <t>SCI1(1</t>
    </r>
    <r>
      <rPr>
        <sz val="11"/>
        <color theme="1"/>
        <rFont val="宋体"/>
        <family val="3"/>
        <charset val="134"/>
      </rPr>
      <t>,</t>
    </r>
    <r>
      <rPr>
        <sz val="11"/>
        <color theme="1"/>
        <rFont val="Times New Roman"/>
        <family val="1"/>
      </rPr>
      <t>IF=4.331)</t>
    </r>
  </si>
  <si>
    <r>
      <rPr>
        <sz val="11"/>
        <color theme="1"/>
        <rFont val="宋体"/>
        <family val="3"/>
        <charset val="134"/>
      </rPr>
      <t>保加利亚</t>
    </r>
    <r>
      <rPr>
        <sz val="11"/>
        <color theme="1"/>
        <rFont val="Times New Roman"/>
        <family val="1"/>
      </rPr>
      <t>7th International Conference</t>
    </r>
    <r>
      <rPr>
        <sz val="11"/>
        <color theme="1"/>
        <rFont val="宋体"/>
        <family val="3"/>
        <charset val="134"/>
      </rPr>
      <t>口头报告及会议论文</t>
    </r>
  </si>
  <si>
    <r>
      <rPr>
        <sz val="5"/>
        <color theme="1"/>
        <rFont val="宋体"/>
        <family val="3"/>
        <charset val="134"/>
      </rPr>
      <t>浙江大学华发大</t>
    </r>
    <r>
      <rPr>
        <sz val="5"/>
        <color theme="1"/>
        <rFont val="Times New Roman"/>
        <family val="1"/>
      </rPr>
      <t xml:space="preserve">
</t>
    </r>
    <r>
      <rPr>
        <sz val="5"/>
        <color theme="1"/>
        <rFont val="宋体"/>
        <family val="3"/>
        <charset val="134"/>
      </rPr>
      <t>学生茶艺队名誉队长</t>
    </r>
  </si>
  <si>
    <r>
      <rPr>
        <sz val="5"/>
        <color theme="1"/>
        <rFont val="宋体"/>
        <family val="3"/>
        <charset val="134"/>
      </rPr>
      <t>博士生报告团</t>
    </r>
    <r>
      <rPr>
        <sz val="5"/>
        <color theme="1"/>
        <rFont val="Times New Roman"/>
        <family val="1"/>
      </rPr>
      <t>“</t>
    </r>
    <r>
      <rPr>
        <sz val="5"/>
        <color theme="1"/>
        <rFont val="宋体"/>
        <family val="3"/>
        <charset val="134"/>
      </rPr>
      <t>百场万人大讲堂</t>
    </r>
    <r>
      <rPr>
        <sz val="5"/>
        <color theme="1"/>
        <rFont val="Times New Roman"/>
        <family val="1"/>
      </rPr>
      <t>”</t>
    </r>
    <r>
      <rPr>
        <sz val="5"/>
        <color theme="1"/>
        <rFont val="宋体"/>
        <family val="3"/>
        <charset val="134"/>
      </rPr>
      <t>赴富阳社会实践，作为志愿者服务浙江省</t>
    </r>
    <r>
      <rPr>
        <sz val="5"/>
        <color theme="1"/>
        <rFont val="Times New Roman"/>
        <family val="1"/>
      </rPr>
      <t>2019</t>
    </r>
    <r>
      <rPr>
        <sz val="5"/>
        <color theme="1"/>
        <rFont val="宋体"/>
        <family val="3"/>
        <charset val="134"/>
      </rPr>
      <t>年敬老茶会，参与学院组织的农生杯篮球赛，参与全国大学生茶艺比赛，</t>
    </r>
    <r>
      <rPr>
        <sz val="5"/>
        <color theme="1"/>
        <rFont val="Times New Roman"/>
        <family val="1"/>
      </rPr>
      <t>“</t>
    </r>
    <r>
      <rPr>
        <sz val="5"/>
        <color theme="1"/>
        <rFont val="宋体"/>
        <family val="3"/>
        <charset val="134"/>
      </rPr>
      <t>第十届海峡两岸暨港澳茶业学术研讨会</t>
    </r>
    <r>
      <rPr>
        <sz val="5"/>
        <color theme="1"/>
        <rFont val="Times New Roman"/>
        <family val="1"/>
      </rPr>
      <t>”</t>
    </r>
    <r>
      <rPr>
        <sz val="5"/>
        <color theme="1"/>
        <rFont val="宋体"/>
        <family val="3"/>
        <charset val="134"/>
      </rPr>
      <t>墙报展示。</t>
    </r>
    <r>
      <rPr>
        <sz val="5"/>
        <color theme="1"/>
        <rFont val="Times New Roman"/>
        <family val="1"/>
      </rPr>
      <t xml:space="preserve">
</t>
    </r>
  </si>
  <si>
    <r>
      <rPr>
        <sz val="11"/>
        <color theme="1"/>
        <rFont val="宋体"/>
        <family val="3"/>
        <charset val="134"/>
      </rPr>
      <t>任苧</t>
    </r>
  </si>
  <si>
    <r>
      <t>SCI2(</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1,IF=3.911;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2,3.38)</t>
    </r>
  </si>
  <si>
    <r>
      <rPr>
        <sz val="5"/>
        <color theme="1"/>
        <rFont val="宋体"/>
        <family val="3"/>
        <charset val="134"/>
      </rPr>
      <t>无</t>
    </r>
  </si>
  <si>
    <r>
      <rPr>
        <sz val="11"/>
        <color theme="1"/>
        <rFont val="宋体"/>
        <family val="3"/>
        <charset val="134"/>
      </rPr>
      <t>优研、三好</t>
    </r>
  </si>
  <si>
    <r>
      <rPr>
        <sz val="11"/>
        <color theme="1"/>
        <rFont val="宋体"/>
        <family val="3"/>
        <charset val="134"/>
      </rPr>
      <t>李达</t>
    </r>
  </si>
  <si>
    <r>
      <t>SCI1(</t>
    </r>
    <r>
      <rPr>
        <sz val="11"/>
        <color theme="1"/>
        <rFont val="宋体"/>
        <family val="3"/>
        <charset val="134"/>
      </rPr>
      <t>共</t>
    </r>
    <r>
      <rPr>
        <sz val="11"/>
        <color theme="1"/>
        <rFont val="Times New Roman"/>
        <family val="1"/>
      </rPr>
      <t>1</t>
    </r>
    <r>
      <rPr>
        <sz val="11"/>
        <color theme="1"/>
        <rFont val="宋体"/>
        <family val="3"/>
        <charset val="134"/>
      </rPr>
      <t>排</t>
    </r>
    <r>
      <rPr>
        <sz val="11"/>
        <color theme="1"/>
        <rFont val="Times New Roman"/>
        <family val="1"/>
      </rPr>
      <t>2</t>
    </r>
    <r>
      <rPr>
        <sz val="11"/>
        <color theme="1"/>
        <rFont val="宋体"/>
        <family val="3"/>
        <charset val="134"/>
      </rPr>
      <t>,</t>
    </r>
    <r>
      <rPr>
        <sz val="11"/>
        <color theme="1"/>
        <rFont val="Times New Roman"/>
        <family val="1"/>
      </rPr>
      <t>IF=5.488)</t>
    </r>
  </si>
  <si>
    <r>
      <rPr>
        <sz val="5"/>
        <color theme="1"/>
        <rFont val="宋体"/>
        <family val="3"/>
        <charset val="134"/>
      </rPr>
      <t>作为志愿者服务浙江省</t>
    </r>
    <r>
      <rPr>
        <sz val="5"/>
        <color theme="1"/>
        <rFont val="Times New Roman"/>
        <family val="1"/>
      </rPr>
      <t>2019</t>
    </r>
    <r>
      <rPr>
        <sz val="5"/>
        <color theme="1"/>
        <rFont val="宋体"/>
        <family val="3"/>
        <charset val="134"/>
      </rPr>
      <t>年敬老茶会</t>
    </r>
  </si>
  <si>
    <r>
      <rPr>
        <sz val="11"/>
        <color theme="1"/>
        <rFont val="宋体"/>
        <family val="3"/>
        <charset val="134"/>
      </rPr>
      <t>优研</t>
    </r>
  </si>
  <si>
    <r>
      <rPr>
        <sz val="11"/>
        <color theme="1"/>
        <rFont val="宋体"/>
        <family val="3"/>
        <charset val="134"/>
      </rPr>
      <t>赵悦伶</t>
    </r>
  </si>
  <si>
    <r>
      <t>1</t>
    </r>
    <r>
      <rPr>
        <sz val="5"/>
        <color theme="1"/>
        <rFont val="宋体"/>
        <family val="3"/>
        <charset val="134"/>
      </rPr>
      <t>、参加了第五届中华茶奥会</t>
    </r>
    <r>
      <rPr>
        <sz val="5"/>
        <color theme="1"/>
        <rFont val="Times New Roman"/>
        <family val="1"/>
      </rPr>
      <t>“</t>
    </r>
    <r>
      <rPr>
        <sz val="5"/>
        <color theme="1"/>
        <rFont val="宋体"/>
        <family val="3"/>
        <charset val="134"/>
      </rPr>
      <t>茶品鉴</t>
    </r>
    <r>
      <rPr>
        <sz val="5"/>
        <color theme="1"/>
        <rFont val="Times New Roman"/>
        <family val="1"/>
      </rPr>
      <t>”</t>
    </r>
    <r>
      <rPr>
        <sz val="5"/>
        <color theme="1"/>
        <rFont val="宋体"/>
        <family val="3"/>
        <charset val="134"/>
      </rPr>
      <t>大赛并获得银奖；</t>
    </r>
    <r>
      <rPr>
        <sz val="5"/>
        <color theme="1"/>
        <rFont val="Times New Roman"/>
        <family val="1"/>
      </rPr>
      <t xml:space="preserve">
2</t>
    </r>
    <r>
      <rPr>
        <sz val="5"/>
        <color theme="1"/>
        <rFont val="宋体"/>
        <family val="3"/>
        <charset val="134"/>
      </rPr>
      <t>、我与余静文博士一起撰写的</t>
    </r>
    <r>
      <rPr>
        <sz val="5"/>
        <color theme="1"/>
        <rFont val="Times New Roman"/>
        <family val="1"/>
      </rPr>
      <t>2018</t>
    </r>
    <r>
      <rPr>
        <sz val="5"/>
        <color theme="1"/>
        <rFont val="宋体"/>
        <family val="3"/>
        <charset val="134"/>
      </rPr>
      <t>年暑期博士生社会实践报告被评为优秀报告</t>
    </r>
    <r>
      <rPr>
        <sz val="5"/>
        <color theme="1"/>
        <rFont val="Times New Roman"/>
        <family val="1"/>
      </rPr>
      <t xml:space="preserve">
3</t>
    </r>
    <r>
      <rPr>
        <sz val="5"/>
        <color theme="1"/>
        <rFont val="宋体"/>
        <family val="3"/>
        <charset val="134"/>
      </rPr>
      <t>、寒假期间参加了国际志愿者大熊猫保育志愿者项目，暑期参加了国际志愿者普式原羚保育项目</t>
    </r>
    <r>
      <rPr>
        <sz val="5"/>
        <color theme="1"/>
        <rFont val="Times New Roman"/>
        <family val="1"/>
      </rPr>
      <t>;
4</t>
    </r>
    <r>
      <rPr>
        <sz val="5"/>
        <color theme="1"/>
        <rFont val="宋体"/>
        <family val="3"/>
        <charset val="134"/>
      </rPr>
      <t>、《茶文化与茶健康》通识核心课程秋学期助教</t>
    </r>
  </si>
  <si>
    <r>
      <rPr>
        <sz val="11"/>
        <color theme="1"/>
        <rFont val="宋体"/>
        <family val="3"/>
        <charset val="134"/>
      </rPr>
      <t>王羽</t>
    </r>
  </si>
  <si>
    <r>
      <rPr>
        <sz val="5"/>
        <color theme="1"/>
        <rFont val="宋体"/>
        <family val="3"/>
        <charset val="134"/>
      </rPr>
      <t>第八届全国农业与生物技术优秀大学生学术夏令营杰出志愿者</t>
    </r>
  </si>
  <si>
    <r>
      <rPr>
        <sz val="11"/>
        <color theme="1"/>
        <rFont val="宋体"/>
        <family val="3"/>
        <charset val="134"/>
      </rPr>
      <t>武小寒</t>
    </r>
  </si>
  <si>
    <r>
      <rPr>
        <sz val="11"/>
        <color theme="1"/>
        <rFont val="宋体"/>
        <family val="3"/>
        <charset val="134"/>
      </rPr>
      <t>科硕</t>
    </r>
    <r>
      <rPr>
        <sz val="11"/>
        <color theme="1"/>
        <rFont val="Times New Roman"/>
        <family val="1"/>
      </rPr>
      <t>Ⅱ</t>
    </r>
    <r>
      <rPr>
        <sz val="11"/>
        <color theme="1"/>
        <rFont val="宋体"/>
        <family val="3"/>
        <charset val="134"/>
      </rPr>
      <t>类</t>
    </r>
  </si>
  <si>
    <r>
      <rPr>
        <sz val="5"/>
        <color theme="1"/>
        <rFont val="宋体"/>
        <family val="3"/>
        <charset val="134"/>
      </rPr>
      <t>茶叶所研究生第一党支部副书记</t>
    </r>
  </si>
  <si>
    <r>
      <rPr>
        <sz val="11"/>
        <color theme="1"/>
        <rFont val="宋体"/>
        <family val="3"/>
        <charset val="134"/>
      </rPr>
      <t>黎攀</t>
    </r>
  </si>
  <si>
    <r>
      <t>1</t>
    </r>
    <r>
      <rPr>
        <sz val="5"/>
        <color theme="1"/>
        <rFont val="宋体"/>
        <family val="3"/>
        <charset val="134"/>
      </rPr>
      <t>、参加第五届中华茶奥会茶品与鉴茶技能竞赛并获铜奖；</t>
    </r>
    <r>
      <rPr>
        <sz val="5"/>
        <color theme="1"/>
        <rFont val="Times New Roman"/>
        <family val="1"/>
      </rPr>
      <t>2</t>
    </r>
    <r>
      <rPr>
        <sz val="5"/>
        <color theme="1"/>
        <rFont val="宋体"/>
        <family val="3"/>
        <charset val="134"/>
      </rPr>
      <t>、作为志愿者参加浙江省敬老茶会；</t>
    </r>
    <r>
      <rPr>
        <sz val="5"/>
        <color theme="1"/>
        <rFont val="Times New Roman"/>
        <family val="1"/>
      </rPr>
      <t xml:space="preserve"> 3</t>
    </r>
    <r>
      <rPr>
        <sz val="5"/>
        <color theme="1"/>
        <rFont val="宋体"/>
        <family val="3"/>
        <charset val="134"/>
      </rPr>
      <t>、作为志愿者参加第三届中国国际茶叶博览会</t>
    </r>
  </si>
  <si>
    <r>
      <rPr>
        <sz val="11"/>
        <color theme="1"/>
        <rFont val="宋体"/>
        <family val="3"/>
        <charset val="134"/>
      </rPr>
      <t>国家奖学金</t>
    </r>
  </si>
  <si>
    <r>
      <rPr>
        <sz val="11"/>
        <color theme="1"/>
        <rFont val="宋体"/>
        <family val="3"/>
        <charset val="134"/>
      </rPr>
      <t>蔡卓彧</t>
    </r>
  </si>
  <si>
    <r>
      <rPr>
        <sz val="5"/>
        <color theme="1"/>
        <rFont val="宋体"/>
        <family val="3"/>
        <charset val="134"/>
      </rPr>
      <t>茶叶所研究生第一党支部心理委员、浙江大学研究生新闻媒体中心视频部部长</t>
    </r>
  </si>
  <si>
    <r>
      <t>参加敬老茶会志愿服务；参加庄晚芳茶学论坛；参加第十届海峡两岸暨港澳茶业学术研讨会，做墙报展示；</t>
    </r>
    <r>
      <rPr>
        <sz val="5"/>
        <color theme="1"/>
        <rFont val="Times New Roman"/>
        <family val="1"/>
      </rPr>
      <t xml:space="preserve">
</t>
    </r>
    <r>
      <rPr>
        <sz val="5"/>
        <color theme="1"/>
        <rFont val="宋体"/>
        <family val="3"/>
        <charset val="134"/>
      </rPr>
      <t>参加第七届保加利亚农业与食品国际会议，做口头报告；参与组织党支部民主生活会、谈心谈话、外出学习、微党课、集体生日会等活动。</t>
    </r>
  </si>
  <si>
    <r>
      <rPr>
        <sz val="11"/>
        <color theme="1"/>
        <rFont val="宋体"/>
        <family val="3"/>
        <charset val="134"/>
      </rPr>
      <t>宋楚君</t>
    </r>
  </si>
  <si>
    <r>
      <t xml:space="preserve">SCI1(2,IF=2.201), </t>
    </r>
    <r>
      <rPr>
        <sz val="11"/>
        <color theme="1"/>
        <rFont val="宋体"/>
        <family val="3"/>
        <charset val="134"/>
      </rPr>
      <t>一级</t>
    </r>
    <r>
      <rPr>
        <sz val="11"/>
        <color theme="1"/>
        <rFont val="Times New Roman"/>
        <family val="1"/>
      </rPr>
      <t>1(1)</t>
    </r>
  </si>
  <si>
    <r>
      <rPr>
        <sz val="5"/>
        <color theme="1"/>
        <rFont val="宋体"/>
        <family val="3"/>
        <charset val="134"/>
      </rPr>
      <t>茶叶所研究生第一党支部</t>
    </r>
    <r>
      <rPr>
        <sz val="5"/>
        <color theme="1"/>
        <rFont val="Times New Roman"/>
        <family val="1"/>
      </rPr>
      <t xml:space="preserve"> </t>
    </r>
    <r>
      <rPr>
        <sz val="5"/>
        <color theme="1"/>
        <rFont val="宋体"/>
        <family val="3"/>
        <charset val="134"/>
      </rPr>
      <t>组织委员</t>
    </r>
  </si>
  <si>
    <r>
      <t>2019.7.13—7.14  2019</t>
    </r>
    <r>
      <rPr>
        <sz val="5"/>
        <color theme="1"/>
        <rFont val="宋体"/>
        <family val="3"/>
        <charset val="134"/>
      </rPr>
      <t>年教指委茶学学科组会议；</t>
    </r>
    <r>
      <rPr>
        <sz val="5"/>
        <color theme="1"/>
        <rFont val="Times New Roman"/>
        <family val="1"/>
      </rPr>
      <t xml:space="preserve">2019.5.15—5.17 </t>
    </r>
    <r>
      <rPr>
        <sz val="5"/>
        <color theme="1"/>
        <rFont val="宋体"/>
        <family val="3"/>
        <charset val="134"/>
      </rPr>
      <t>第三届中国国际茶叶博览会茶叶市场调研；</t>
    </r>
    <r>
      <rPr>
        <sz val="5"/>
        <color theme="1"/>
        <rFont val="Times New Roman"/>
        <family val="1"/>
      </rPr>
      <t>2019.4.27  2019</t>
    </r>
    <r>
      <rPr>
        <sz val="5"/>
        <color theme="1"/>
        <rFont val="宋体"/>
        <family val="3"/>
        <charset val="134"/>
      </rPr>
      <t>年浙江省敬老茶会服务工作；</t>
    </r>
    <r>
      <rPr>
        <sz val="5"/>
        <color theme="1"/>
        <rFont val="Times New Roman"/>
        <family val="1"/>
      </rPr>
      <t>2019.1.19  “</t>
    </r>
    <r>
      <rPr>
        <sz val="5"/>
        <color theme="1"/>
        <rFont val="宋体"/>
        <family val="3"/>
        <charset val="134"/>
      </rPr>
      <t>烟雨南湖，党旗映辉</t>
    </r>
    <r>
      <rPr>
        <sz val="5"/>
        <color theme="1"/>
        <rFont val="Times New Roman"/>
        <family val="1"/>
      </rPr>
      <t>”</t>
    </r>
    <r>
      <rPr>
        <sz val="5"/>
        <color theme="1"/>
        <rFont val="宋体"/>
        <family val="3"/>
        <charset val="134"/>
      </rPr>
      <t>嘉兴南湖红色寻访；</t>
    </r>
    <r>
      <rPr>
        <sz val="5"/>
        <color theme="1"/>
        <rFont val="Times New Roman"/>
        <family val="1"/>
      </rPr>
      <t xml:space="preserve">2019.1.17  </t>
    </r>
    <r>
      <rPr>
        <sz val="5"/>
        <color theme="1"/>
        <rFont val="宋体"/>
        <family val="3"/>
        <charset val="134"/>
      </rPr>
      <t>茶叶研究所新年晚会</t>
    </r>
  </si>
  <si>
    <r>
      <rPr>
        <sz val="11"/>
        <color theme="1"/>
        <rFont val="宋体"/>
        <family val="3"/>
        <charset val="134"/>
      </rPr>
      <t>王择适</t>
    </r>
  </si>
  <si>
    <r>
      <rPr>
        <sz val="5"/>
        <color theme="1"/>
        <rFont val="宋体"/>
        <family val="3"/>
        <charset val="134"/>
      </rPr>
      <t>参与庄晚芳庄晚芳茶学论坛</t>
    </r>
  </si>
  <si>
    <r>
      <rPr>
        <sz val="11"/>
        <color theme="1"/>
        <rFont val="宋体"/>
        <family val="3"/>
        <charset val="134"/>
      </rPr>
      <t>纵榜正</t>
    </r>
  </si>
  <si>
    <r>
      <rPr>
        <sz val="5"/>
        <color theme="1"/>
        <rFont val="宋体"/>
        <family val="3"/>
        <charset val="134"/>
      </rPr>
      <t>求是学院兼职辅导员</t>
    </r>
  </si>
  <si>
    <r>
      <t>1.</t>
    </r>
    <r>
      <rPr>
        <sz val="5"/>
        <color theme="1"/>
        <rFont val="宋体"/>
        <family val="3"/>
        <charset val="134"/>
      </rPr>
      <t>担任浙江省青年讲师团讲师；浙江大学理想信念宣讲团、于子三宣讲团宣讲员；</t>
    </r>
    <r>
      <rPr>
        <sz val="5"/>
        <color theme="1"/>
        <rFont val="Times New Roman"/>
        <family val="1"/>
      </rPr>
      <t>2.</t>
    </r>
    <r>
      <rPr>
        <sz val="5"/>
        <color theme="1"/>
        <rFont val="宋体"/>
        <family val="3"/>
        <charset val="134"/>
      </rPr>
      <t>担任茶叶所研究生第一党支部书记，所在支部入选首批</t>
    </r>
    <r>
      <rPr>
        <sz val="5"/>
        <color theme="1"/>
        <rFont val="Times New Roman"/>
        <family val="1"/>
      </rPr>
      <t>“</t>
    </r>
    <r>
      <rPr>
        <sz val="5"/>
        <color theme="1"/>
        <rFont val="宋体"/>
        <family val="3"/>
        <charset val="134"/>
      </rPr>
      <t>全国百个研究生样板党支部</t>
    </r>
    <r>
      <rPr>
        <sz val="5"/>
        <color theme="1"/>
        <rFont val="Times New Roman"/>
        <family val="1"/>
      </rPr>
      <t>”</t>
    </r>
    <r>
      <rPr>
        <sz val="5"/>
        <color theme="1"/>
        <rFont val="宋体"/>
        <family val="3"/>
        <charset val="134"/>
      </rPr>
      <t>；个人作为党支部书记代表在全国党建双创交流会上作主题分享；被教育部邀请参加党建双创主题党日活动；所撰写《充分发挥专业优势，打造</t>
    </r>
    <r>
      <rPr>
        <sz val="5"/>
        <color theme="1"/>
        <rFont val="Times New Roman"/>
        <family val="1"/>
      </rPr>
      <t>“</t>
    </r>
    <r>
      <rPr>
        <sz val="5"/>
        <color theme="1"/>
        <rFont val="宋体"/>
        <family val="3"/>
        <charset val="134"/>
      </rPr>
      <t>学习、传承、服务</t>
    </r>
    <r>
      <rPr>
        <sz val="5"/>
        <color theme="1"/>
        <rFont val="Times New Roman"/>
        <family val="1"/>
      </rPr>
      <t>”</t>
    </r>
    <r>
      <rPr>
        <sz val="5"/>
        <color theme="1"/>
        <rFont val="宋体"/>
        <family val="3"/>
        <charset val="134"/>
      </rPr>
      <t>的研究生样板党支部》特色工作案例已经被《中国研究生》杂志收稿。；</t>
    </r>
    <r>
      <rPr>
        <sz val="5"/>
        <color theme="1"/>
        <rFont val="Times New Roman"/>
        <family val="1"/>
      </rPr>
      <t>3.</t>
    </r>
    <r>
      <rPr>
        <sz val="5"/>
        <color theme="1"/>
        <rFont val="宋体"/>
        <family val="3"/>
        <charset val="134"/>
      </rPr>
      <t>推进成立了浙江大学退役士兵协会并担任首任会长，承担学校国防教育、征兵入伍、学生军训等工作。；</t>
    </r>
    <r>
      <rPr>
        <sz val="5"/>
        <color theme="1"/>
        <rFont val="Times New Roman"/>
        <family val="1"/>
      </rPr>
      <t>4.2017.11</t>
    </r>
    <r>
      <rPr>
        <sz val="5"/>
        <color theme="1"/>
        <rFont val="宋体"/>
        <family val="3"/>
        <charset val="134"/>
      </rPr>
      <t>中华茶奥会冲泡技艺与鉴茶大赛亚军；</t>
    </r>
    <r>
      <rPr>
        <sz val="5"/>
        <color theme="1"/>
        <rFont val="Times New Roman"/>
        <family val="1"/>
      </rPr>
      <t>2019.05</t>
    </r>
    <r>
      <rPr>
        <sz val="5"/>
        <color theme="1"/>
        <rFont val="宋体"/>
        <family val="3"/>
        <charset val="134"/>
      </rPr>
      <t>全国评茶员职业技能大赛二等奖；</t>
    </r>
    <r>
      <rPr>
        <sz val="5"/>
        <color theme="1"/>
        <rFont val="Times New Roman"/>
        <family val="1"/>
      </rPr>
      <t>2019.03</t>
    </r>
    <r>
      <rPr>
        <sz val="5"/>
        <color theme="1"/>
        <rFont val="宋体"/>
        <family val="3"/>
        <charset val="134"/>
      </rPr>
      <t>浙江省评茶员职业技能大赛金奖；</t>
    </r>
    <r>
      <rPr>
        <sz val="5"/>
        <color theme="1"/>
        <rFont val="Times New Roman"/>
        <family val="1"/>
      </rPr>
      <t>5.2019.06</t>
    </r>
    <r>
      <rPr>
        <sz val="5"/>
        <color theme="1"/>
        <rFont val="宋体"/>
        <family val="3"/>
        <charset val="134"/>
      </rPr>
      <t>浙江大学</t>
    </r>
    <r>
      <rPr>
        <sz val="5"/>
        <color theme="1"/>
        <rFont val="Times New Roman"/>
        <family val="1"/>
      </rPr>
      <t>“</t>
    </r>
    <r>
      <rPr>
        <sz val="5"/>
        <color theme="1"/>
        <rFont val="宋体"/>
        <family val="3"/>
        <charset val="134"/>
      </rPr>
      <t>三好杯</t>
    </r>
    <r>
      <rPr>
        <sz val="5"/>
        <color theme="1"/>
        <rFont val="Times New Roman"/>
        <family val="1"/>
      </rPr>
      <t>”</t>
    </r>
    <r>
      <rPr>
        <sz val="5"/>
        <color theme="1"/>
        <rFont val="宋体"/>
        <family val="3"/>
        <charset val="134"/>
      </rPr>
      <t>体育舞蹈比赛第三名；</t>
    </r>
    <r>
      <rPr>
        <sz val="5"/>
        <color theme="1"/>
        <rFont val="Times New Roman"/>
        <family val="1"/>
      </rPr>
      <t>6.</t>
    </r>
    <r>
      <rPr>
        <sz val="5"/>
        <color theme="1"/>
        <rFont val="宋体"/>
        <family val="3"/>
        <charset val="134"/>
      </rPr>
      <t>浙江</t>
    </r>
    <r>
      <rPr>
        <sz val="5"/>
        <color theme="1"/>
        <rFont val="Times New Roman"/>
        <family val="1"/>
      </rPr>
      <t>“</t>
    </r>
    <r>
      <rPr>
        <sz val="5"/>
        <color theme="1"/>
        <rFont val="宋体"/>
        <family val="3"/>
        <charset val="134"/>
      </rPr>
      <t>最美</t>
    </r>
    <r>
      <rPr>
        <sz val="5"/>
        <color theme="1"/>
        <rFont val="Times New Roman"/>
        <family val="1"/>
      </rPr>
      <t>90</t>
    </r>
    <r>
      <rPr>
        <sz val="5"/>
        <color theme="1"/>
        <rFont val="宋体"/>
        <family val="3"/>
        <charset val="134"/>
      </rPr>
      <t>后</t>
    </r>
    <r>
      <rPr>
        <sz val="5"/>
        <color theme="1"/>
        <rFont val="Times New Roman"/>
        <family val="1"/>
      </rPr>
      <t>”</t>
    </r>
    <r>
      <rPr>
        <sz val="5"/>
        <color theme="1"/>
        <rFont val="宋体"/>
        <family val="3"/>
        <charset val="134"/>
      </rPr>
      <t>提名奖；</t>
    </r>
    <r>
      <rPr>
        <sz val="5"/>
        <color theme="1"/>
        <rFont val="Times New Roman"/>
        <family val="1"/>
      </rPr>
      <t>2019.03</t>
    </r>
    <r>
      <rPr>
        <sz val="5"/>
        <color theme="1"/>
        <rFont val="宋体"/>
        <family val="3"/>
        <charset val="134"/>
      </rPr>
      <t>浙江大学优秀学生党支部书记、农学院优秀党支部书记；</t>
    </r>
    <r>
      <rPr>
        <sz val="5"/>
        <color theme="1"/>
        <rFont val="Times New Roman"/>
        <family val="1"/>
      </rPr>
      <t>2018.12</t>
    </r>
    <r>
      <rPr>
        <sz val="5"/>
        <color theme="1"/>
        <rFont val="宋体"/>
        <family val="3"/>
        <charset val="134"/>
      </rPr>
      <t>浙江大学研究生党支部书记素能大赛一等奖；</t>
    </r>
    <r>
      <rPr>
        <sz val="5"/>
        <color theme="1"/>
        <rFont val="Times New Roman"/>
        <family val="1"/>
      </rPr>
      <t>2018.09</t>
    </r>
    <r>
      <rPr>
        <sz val="5"/>
        <color theme="1"/>
        <rFont val="宋体"/>
        <family val="3"/>
        <charset val="134"/>
      </rPr>
      <t>浙江大学特殊贡献单项奖、优秀研究生干部、社会工作单项奖。</t>
    </r>
  </si>
  <si>
    <r>
      <rPr>
        <sz val="11"/>
        <color theme="1"/>
        <rFont val="宋体"/>
        <family val="3"/>
        <charset val="134"/>
      </rPr>
      <t>吴小清</t>
    </r>
  </si>
  <si>
    <r>
      <rPr>
        <sz val="5"/>
        <color theme="1"/>
        <rFont val="宋体"/>
        <family val="3"/>
        <charset val="134"/>
      </rPr>
      <t>学院兼职辅导员、浙江大学大学生农业创新与创业联盟副主席、茶学</t>
    </r>
    <r>
      <rPr>
        <sz val="5"/>
        <color theme="1"/>
        <rFont val="Times New Roman"/>
        <family val="1"/>
      </rPr>
      <t>17</t>
    </r>
    <r>
      <rPr>
        <sz val="5"/>
        <color theme="1"/>
        <rFont val="宋体"/>
        <family val="3"/>
        <charset val="134"/>
      </rPr>
      <t>级硕博班组织委员</t>
    </r>
  </si>
  <si>
    <r>
      <rPr>
        <sz val="5"/>
        <color theme="1"/>
        <rFont val="宋体"/>
        <family val="3"/>
        <charset val="134"/>
      </rPr>
      <t>浙江大学医学院附属妇产科医院茶文化课程讲师；农学院第十二届春博会志愿者；长兴试验站庆祝新中国成立</t>
    </r>
    <r>
      <rPr>
        <sz val="5"/>
        <color theme="1"/>
        <rFont val="Times New Roman"/>
        <family val="1"/>
      </rPr>
      <t>70</t>
    </r>
    <r>
      <rPr>
        <sz val="5"/>
        <color theme="1"/>
        <rFont val="宋体"/>
        <family val="3"/>
        <charset val="134"/>
      </rPr>
      <t>周年布稻活动志愿者；浙江大学大学生职业生涯规划展志愿者；第十六届挑战杯赛事志愿者。</t>
    </r>
  </si>
  <si>
    <r>
      <rPr>
        <sz val="11"/>
        <color theme="1"/>
        <rFont val="宋体"/>
        <family val="3"/>
        <charset val="134"/>
      </rPr>
      <t>张钰婕</t>
    </r>
  </si>
  <si>
    <r>
      <rPr>
        <sz val="5"/>
        <color theme="1"/>
        <rFont val="宋体"/>
        <family val="3"/>
        <charset val="134"/>
      </rPr>
      <t>茶艺队组织部副部长</t>
    </r>
  </si>
  <si>
    <r>
      <rPr>
        <sz val="5"/>
        <color theme="1"/>
        <rFont val="宋体"/>
        <family val="3"/>
        <charset val="134"/>
      </rPr>
      <t>参加中华茶奥会创新茶艺大赛并获得银奖；参加全国评茶员大赛浙江赛区并获得银奖；担任国际教育学院《茶文化与茶道》任课老师；浙江省敬老茶会服务及茶艺表演；担任茶叶所新年晚会主持人</t>
    </r>
    <r>
      <rPr>
        <sz val="5"/>
        <color theme="1"/>
        <rFont val="Times New Roman"/>
        <family val="1"/>
      </rPr>
      <t xml:space="preserve">          </t>
    </r>
  </si>
  <si>
    <r>
      <rPr>
        <sz val="11"/>
        <color theme="1"/>
        <rFont val="宋体"/>
        <family val="3"/>
        <charset val="134"/>
      </rPr>
      <t>卢佳纯</t>
    </r>
  </si>
  <si>
    <r>
      <t>1</t>
    </r>
    <r>
      <rPr>
        <sz val="5"/>
        <color theme="1"/>
        <rFont val="宋体"/>
        <family val="3"/>
        <charset val="134"/>
      </rPr>
      <t>、</t>
    </r>
    <r>
      <rPr>
        <sz val="5"/>
        <color theme="1"/>
        <rFont val="Times New Roman"/>
        <family val="1"/>
      </rPr>
      <t xml:space="preserve"> </t>
    </r>
    <r>
      <rPr>
        <sz val="5"/>
        <color theme="1"/>
        <rFont val="宋体"/>
        <family val="3"/>
        <charset val="134"/>
      </rPr>
      <t>浙江大学研究生新闻媒体工作室运营部长</t>
    </r>
    <r>
      <rPr>
        <sz val="5"/>
        <color theme="1"/>
        <rFont val="Times New Roman"/>
        <family val="1"/>
      </rPr>
      <t xml:space="preserve">
2</t>
    </r>
    <r>
      <rPr>
        <sz val="5"/>
        <color theme="1"/>
        <rFont val="宋体"/>
        <family val="3"/>
        <charset val="134"/>
      </rPr>
      <t>、</t>
    </r>
    <r>
      <rPr>
        <sz val="5"/>
        <color theme="1"/>
        <rFont val="Times New Roman"/>
        <family val="1"/>
      </rPr>
      <t xml:space="preserve"> </t>
    </r>
    <r>
      <rPr>
        <sz val="5"/>
        <color theme="1"/>
        <rFont val="宋体"/>
        <family val="3"/>
        <charset val="134"/>
      </rPr>
      <t>茶学本科生党支部支委会纪检委员</t>
    </r>
    <r>
      <rPr>
        <sz val="5"/>
        <color theme="1"/>
        <rFont val="Times New Roman"/>
        <family val="1"/>
      </rPr>
      <t xml:space="preserve">
3</t>
    </r>
    <r>
      <rPr>
        <sz val="5"/>
        <color theme="1"/>
        <rFont val="宋体"/>
        <family val="3"/>
        <charset val="134"/>
      </rPr>
      <t>、</t>
    </r>
    <r>
      <rPr>
        <sz val="5"/>
        <color theme="1"/>
        <rFont val="Times New Roman"/>
        <family val="1"/>
      </rPr>
      <t xml:space="preserve"> </t>
    </r>
    <r>
      <rPr>
        <sz val="5"/>
        <color theme="1"/>
        <rFont val="宋体"/>
        <family val="3"/>
        <charset val="134"/>
      </rPr>
      <t>农学院新媒体工作室干事</t>
    </r>
    <r>
      <rPr>
        <sz val="5"/>
        <color theme="1"/>
        <rFont val="Times New Roman"/>
        <family val="1"/>
      </rPr>
      <t xml:space="preserve">
</t>
    </r>
  </si>
  <si>
    <r>
      <t>1</t>
    </r>
    <r>
      <rPr>
        <sz val="5"/>
        <color theme="1"/>
        <rFont val="宋体"/>
        <family val="3"/>
        <charset val="134"/>
      </rPr>
      <t>、</t>
    </r>
    <r>
      <rPr>
        <sz val="5"/>
        <color theme="1"/>
        <rFont val="Times New Roman"/>
        <family val="1"/>
      </rPr>
      <t xml:space="preserve"> </t>
    </r>
    <r>
      <rPr>
        <sz val="5"/>
        <color theme="1"/>
        <rFont val="宋体"/>
        <family val="3"/>
        <charset val="134"/>
      </rPr>
      <t>担任茶叶所</t>
    </r>
    <r>
      <rPr>
        <sz val="5"/>
        <color theme="1"/>
        <rFont val="Times New Roman"/>
        <family val="1"/>
      </rPr>
      <t>2019</t>
    </r>
    <r>
      <rPr>
        <sz val="5"/>
        <color theme="1"/>
        <rFont val="宋体"/>
        <family val="3"/>
        <charset val="134"/>
      </rPr>
      <t>年新年晚会的筹备策划；</t>
    </r>
    <r>
      <rPr>
        <sz val="5"/>
        <color theme="1"/>
        <rFont val="Times New Roman"/>
        <family val="1"/>
      </rPr>
      <t>2</t>
    </r>
    <r>
      <rPr>
        <sz val="5"/>
        <color theme="1"/>
        <rFont val="宋体"/>
        <family val="3"/>
        <charset val="134"/>
      </rPr>
      <t>、</t>
    </r>
    <r>
      <rPr>
        <sz val="5"/>
        <color theme="1"/>
        <rFont val="Times New Roman"/>
        <family val="1"/>
      </rPr>
      <t xml:space="preserve"> </t>
    </r>
    <r>
      <rPr>
        <sz val="5"/>
        <color theme="1"/>
        <rFont val="宋体"/>
        <family val="3"/>
        <charset val="134"/>
      </rPr>
      <t>参加了</t>
    </r>
    <r>
      <rPr>
        <sz val="5"/>
        <color theme="1"/>
        <rFont val="Times New Roman"/>
        <family val="1"/>
      </rPr>
      <t>2018</t>
    </r>
    <r>
      <rPr>
        <sz val="5"/>
        <color theme="1"/>
        <rFont val="宋体"/>
        <family val="3"/>
        <charset val="134"/>
      </rPr>
      <t>级研究生新生合唱比赛；</t>
    </r>
    <r>
      <rPr>
        <sz val="5"/>
        <color theme="1"/>
        <rFont val="Times New Roman"/>
        <family val="1"/>
      </rPr>
      <t>3</t>
    </r>
    <r>
      <rPr>
        <sz val="5"/>
        <color theme="1"/>
        <rFont val="宋体"/>
        <family val="3"/>
        <charset val="134"/>
      </rPr>
      <t>、</t>
    </r>
    <r>
      <rPr>
        <sz val="5"/>
        <color theme="1"/>
        <rFont val="Times New Roman"/>
        <family val="1"/>
      </rPr>
      <t xml:space="preserve"> </t>
    </r>
    <r>
      <rPr>
        <sz val="5"/>
        <color theme="1"/>
        <rFont val="宋体"/>
        <family val="3"/>
        <charset val="134"/>
      </rPr>
      <t>担任</t>
    </r>
    <r>
      <rPr>
        <sz val="5"/>
        <color theme="1"/>
        <rFont val="Times New Roman"/>
        <family val="1"/>
      </rPr>
      <t>2019</t>
    </r>
    <r>
      <rPr>
        <sz val="5"/>
        <color theme="1"/>
        <rFont val="宋体"/>
        <family val="3"/>
        <charset val="134"/>
      </rPr>
      <t>年浙江省敬老茶会的筹备服务志愿者；</t>
    </r>
    <r>
      <rPr>
        <sz val="5"/>
        <color theme="1"/>
        <rFont val="Times New Roman"/>
        <family val="1"/>
      </rPr>
      <t>4</t>
    </r>
    <r>
      <rPr>
        <sz val="5"/>
        <color theme="1"/>
        <rFont val="宋体"/>
        <family val="3"/>
        <charset val="134"/>
      </rPr>
      <t>、</t>
    </r>
    <r>
      <rPr>
        <sz val="5"/>
        <color theme="1"/>
        <rFont val="Times New Roman"/>
        <family val="1"/>
      </rPr>
      <t xml:space="preserve"> </t>
    </r>
    <r>
      <rPr>
        <sz val="5"/>
        <color theme="1"/>
        <rFont val="宋体"/>
        <family val="3"/>
        <charset val="134"/>
      </rPr>
      <t>参加了</t>
    </r>
    <r>
      <rPr>
        <sz val="5"/>
        <color theme="1"/>
        <rFont val="Times New Roman"/>
        <family val="1"/>
      </rPr>
      <t>2019</t>
    </r>
    <r>
      <rPr>
        <sz val="5"/>
        <color theme="1"/>
        <rFont val="宋体"/>
        <family val="3"/>
        <charset val="134"/>
      </rPr>
      <t>年第二届庄晚芳茶学论坛；</t>
    </r>
    <r>
      <rPr>
        <sz val="5"/>
        <color theme="1"/>
        <rFont val="Times New Roman"/>
        <family val="1"/>
      </rPr>
      <t>5</t>
    </r>
    <r>
      <rPr>
        <sz val="5"/>
        <color theme="1"/>
        <rFont val="宋体"/>
        <family val="3"/>
        <charset val="134"/>
      </rPr>
      <t>、</t>
    </r>
    <r>
      <rPr>
        <sz val="5"/>
        <color theme="1"/>
        <rFont val="Times New Roman"/>
        <family val="1"/>
      </rPr>
      <t xml:space="preserve"> </t>
    </r>
    <r>
      <rPr>
        <sz val="5"/>
        <color theme="1"/>
        <rFont val="宋体"/>
        <family val="3"/>
        <charset val="134"/>
      </rPr>
      <t>参加了第一届全球可可咖啡茶国际会议；</t>
    </r>
    <r>
      <rPr>
        <sz val="5"/>
        <color theme="1"/>
        <rFont val="Times New Roman"/>
        <family val="1"/>
      </rPr>
      <t>6</t>
    </r>
    <r>
      <rPr>
        <sz val="5"/>
        <color theme="1"/>
        <rFont val="宋体"/>
        <family val="3"/>
        <charset val="134"/>
      </rPr>
      <t>、</t>
    </r>
    <r>
      <rPr>
        <sz val="5"/>
        <color theme="1"/>
        <rFont val="Times New Roman"/>
        <family val="1"/>
      </rPr>
      <t xml:space="preserve"> </t>
    </r>
    <r>
      <rPr>
        <sz val="5"/>
        <color theme="1"/>
        <rFont val="宋体"/>
        <family val="3"/>
        <charset val="134"/>
      </rPr>
      <t>参加了</t>
    </r>
    <r>
      <rPr>
        <sz val="5"/>
        <color theme="1"/>
        <rFont val="Times New Roman"/>
        <family val="1"/>
      </rPr>
      <t>2019</t>
    </r>
    <r>
      <rPr>
        <sz val="5"/>
        <color theme="1"/>
        <rFont val="宋体"/>
        <family val="3"/>
        <charset val="134"/>
      </rPr>
      <t>年农学院趣味学术大比拼；</t>
    </r>
    <r>
      <rPr>
        <sz val="5"/>
        <color theme="1"/>
        <rFont val="Times New Roman"/>
        <family val="1"/>
      </rPr>
      <t>7</t>
    </r>
    <r>
      <rPr>
        <sz val="5"/>
        <color theme="1"/>
        <rFont val="宋体"/>
        <family val="3"/>
        <charset val="134"/>
      </rPr>
      <t>、</t>
    </r>
    <r>
      <rPr>
        <sz val="5"/>
        <color theme="1"/>
        <rFont val="Times New Roman"/>
        <family val="1"/>
      </rPr>
      <t xml:space="preserve"> </t>
    </r>
    <r>
      <rPr>
        <sz val="5"/>
        <color theme="1"/>
        <rFont val="宋体"/>
        <family val="3"/>
        <charset val="134"/>
      </rPr>
      <t>参加了</t>
    </r>
    <r>
      <rPr>
        <sz val="5"/>
        <color theme="1"/>
        <rFont val="Times New Roman"/>
        <family val="1"/>
      </rPr>
      <t>2018</t>
    </r>
    <r>
      <rPr>
        <sz val="5"/>
        <color theme="1"/>
        <rFont val="宋体"/>
        <family val="3"/>
        <charset val="134"/>
      </rPr>
      <t>年茶学系老教授面对面交流活动；</t>
    </r>
    <r>
      <rPr>
        <sz val="5"/>
        <color theme="1"/>
        <rFont val="Times New Roman"/>
        <family val="1"/>
      </rPr>
      <t>8</t>
    </r>
    <r>
      <rPr>
        <sz val="5"/>
        <color theme="1"/>
        <rFont val="宋体"/>
        <family val="3"/>
        <charset val="134"/>
      </rPr>
      <t>、参与了</t>
    </r>
    <r>
      <rPr>
        <sz val="5"/>
        <color theme="1"/>
        <rFont val="Times New Roman"/>
        <family val="1"/>
      </rPr>
      <t>2019</t>
    </r>
    <r>
      <rPr>
        <sz val="5"/>
        <color theme="1"/>
        <rFont val="宋体"/>
        <family val="3"/>
        <charset val="134"/>
      </rPr>
      <t>年浙江大学研究生开学典礼的宣传工作</t>
    </r>
  </si>
  <si>
    <r>
      <rPr>
        <sz val="11"/>
        <color theme="1"/>
        <rFont val="宋体"/>
        <family val="3"/>
        <charset val="134"/>
      </rPr>
      <t>徐安安</t>
    </r>
  </si>
  <si>
    <r>
      <rPr>
        <sz val="5"/>
        <color theme="1"/>
        <rFont val="宋体"/>
        <family val="3"/>
        <charset val="134"/>
      </rPr>
      <t>团支部宣传委员</t>
    </r>
    <r>
      <rPr>
        <sz val="5"/>
        <color theme="1"/>
        <rFont val="Times New Roman"/>
        <family val="1"/>
      </rPr>
      <t xml:space="preserve"> 18</t>
    </r>
    <r>
      <rPr>
        <sz val="5"/>
        <color theme="1"/>
        <rFont val="宋体"/>
        <family val="3"/>
        <charset val="134"/>
      </rPr>
      <t>级茶学硕一班组织委员</t>
    </r>
  </si>
  <si>
    <r>
      <t>社会实践：</t>
    </r>
    <r>
      <rPr>
        <sz val="5"/>
        <color theme="1"/>
        <rFont val="Times New Roman"/>
        <family val="1"/>
      </rPr>
      <t>2018</t>
    </r>
    <r>
      <rPr>
        <sz val="5"/>
        <color theme="1"/>
        <rFont val="宋体"/>
        <family val="3"/>
        <charset val="134"/>
      </rPr>
      <t>年暑期赴云南景东社会实践</t>
    </r>
    <r>
      <rPr>
        <sz val="5"/>
        <color theme="1"/>
        <rFont val="Times New Roman"/>
        <family val="1"/>
      </rPr>
      <t xml:space="preserve">
</t>
    </r>
    <r>
      <rPr>
        <sz val="5"/>
        <color theme="1"/>
        <rFont val="宋体"/>
        <family val="3"/>
        <charset val="134"/>
      </rPr>
      <t>文体活动：加入大学生茶艺队；加入</t>
    </r>
    <r>
      <rPr>
        <sz val="5"/>
        <color theme="1"/>
        <rFont val="Times New Roman"/>
        <family val="1"/>
      </rPr>
      <t>ITCC</t>
    </r>
    <r>
      <rPr>
        <sz val="5"/>
        <color theme="1"/>
        <rFont val="宋体"/>
        <family val="3"/>
        <charset val="134"/>
      </rPr>
      <t>国际茶文化俱乐部；组织编纂《中国原产地物产百科</t>
    </r>
    <r>
      <rPr>
        <sz val="5"/>
        <color theme="1"/>
        <rFont val="Times New Roman"/>
        <family val="1"/>
      </rPr>
      <t>--</t>
    </r>
    <r>
      <rPr>
        <sz val="5"/>
        <color theme="1"/>
        <rFont val="宋体"/>
        <family val="3"/>
        <charset val="134"/>
      </rPr>
      <t>茶叶条目》</t>
    </r>
  </si>
  <si>
    <r>
      <rPr>
        <sz val="11"/>
        <color theme="1"/>
        <rFont val="宋体"/>
        <family val="3"/>
        <charset val="134"/>
      </rPr>
      <t>郝佳丽</t>
    </r>
  </si>
  <si>
    <r>
      <rPr>
        <sz val="5"/>
        <color theme="1"/>
        <rFont val="宋体"/>
        <family val="3"/>
        <charset val="134"/>
      </rPr>
      <t>茶叶所研究生第一党支部支书、茶叶所</t>
    </r>
    <r>
      <rPr>
        <sz val="5"/>
        <color theme="1"/>
        <rFont val="Times New Roman"/>
        <family val="1"/>
      </rPr>
      <t>2018</t>
    </r>
    <r>
      <rPr>
        <sz val="5"/>
        <color theme="1"/>
        <rFont val="宋体"/>
        <family val="3"/>
        <charset val="134"/>
      </rPr>
      <t>级班级宣传委员</t>
    </r>
  </si>
  <si>
    <r>
      <rPr>
        <sz val="5"/>
        <color theme="1"/>
        <rFont val="宋体"/>
        <family val="3"/>
        <charset val="134"/>
      </rPr>
      <t>组织并开展多次党支部活动、作为志愿者参与</t>
    </r>
    <r>
      <rPr>
        <sz val="5"/>
        <color theme="1"/>
        <rFont val="Times New Roman"/>
        <family val="1"/>
      </rPr>
      <t>2019</t>
    </r>
    <r>
      <rPr>
        <sz val="5"/>
        <color theme="1"/>
        <rFont val="宋体"/>
        <family val="3"/>
        <charset val="134"/>
      </rPr>
      <t>年浙江省敬老茶会、参与研究生新生合唱比赛和</t>
    </r>
    <r>
      <rPr>
        <sz val="5"/>
        <color theme="1"/>
        <rFont val="Times New Roman"/>
        <family val="1"/>
      </rPr>
      <t>2019</t>
    </r>
    <r>
      <rPr>
        <sz val="5"/>
        <color theme="1"/>
        <rFont val="宋体"/>
        <family val="3"/>
        <charset val="134"/>
      </rPr>
      <t>年茶叶所新年晚会、参加</t>
    </r>
    <r>
      <rPr>
        <sz val="5"/>
        <color theme="1"/>
        <rFont val="Times New Roman"/>
        <family val="1"/>
      </rPr>
      <t>2019</t>
    </r>
    <r>
      <rPr>
        <sz val="5"/>
        <color theme="1"/>
        <rFont val="宋体"/>
        <family val="3"/>
        <charset val="134"/>
      </rPr>
      <t>年农学院赴延安实践教育学习</t>
    </r>
  </si>
  <si>
    <r>
      <rPr>
        <sz val="11"/>
        <color theme="1"/>
        <rFont val="宋体"/>
        <family val="3"/>
        <charset val="134"/>
      </rPr>
      <t>优干</t>
    </r>
  </si>
  <si>
    <r>
      <rPr>
        <sz val="11"/>
        <color theme="1"/>
        <rFont val="宋体"/>
        <family val="3"/>
        <charset val="134"/>
      </rPr>
      <t>盛悦悦</t>
    </r>
  </si>
  <si>
    <r>
      <rPr>
        <sz val="5"/>
        <color theme="1"/>
        <rFont val="宋体"/>
        <family val="3"/>
        <charset val="134"/>
      </rPr>
      <t>茶叶所研究生第一党支部组织委员（兼纪检委员）、研博会学术中心成员</t>
    </r>
  </si>
  <si>
    <r>
      <rPr>
        <sz val="5"/>
        <color theme="1"/>
        <rFont val="宋体"/>
        <family val="3"/>
        <charset val="134"/>
      </rPr>
      <t>参加了新生合唱比赛、敬老茶会、庄晚芳茶学论坛、西湖学术论坛第</t>
    </r>
    <r>
      <rPr>
        <sz val="5"/>
        <color theme="1"/>
        <rFont val="Times New Roman"/>
        <family val="1"/>
      </rPr>
      <t>207</t>
    </r>
    <r>
      <rPr>
        <sz val="5"/>
        <color theme="1"/>
        <rFont val="宋体"/>
        <family val="3"/>
        <charset val="134"/>
      </rPr>
      <t>次会议等。参与举办了学院趣味学术大比拼、</t>
    </r>
    <r>
      <rPr>
        <sz val="5"/>
        <color theme="1"/>
        <rFont val="Times New Roman"/>
        <family val="1"/>
      </rPr>
      <t>“</t>
    </r>
    <r>
      <rPr>
        <sz val="5"/>
        <color theme="1"/>
        <rFont val="宋体"/>
        <family val="3"/>
        <charset val="134"/>
      </rPr>
      <t>侬说</t>
    </r>
    <r>
      <rPr>
        <sz val="5"/>
        <color theme="1"/>
        <rFont val="Times New Roman"/>
        <family val="1"/>
      </rPr>
      <t>”</t>
    </r>
    <r>
      <rPr>
        <sz val="5"/>
        <color theme="1"/>
        <rFont val="宋体"/>
        <family val="3"/>
        <charset val="134"/>
      </rPr>
      <t>学术交流会、</t>
    </r>
    <r>
      <rPr>
        <sz val="5"/>
        <color theme="1"/>
        <rFont val="Times New Roman"/>
        <family val="1"/>
      </rPr>
      <t>2019</t>
    </r>
    <r>
      <rPr>
        <sz val="5"/>
        <color theme="1"/>
        <rFont val="宋体"/>
        <family val="3"/>
        <charset val="134"/>
      </rPr>
      <t>级研究生新生始业教育等活动</t>
    </r>
  </si>
  <si>
    <r>
      <rPr>
        <sz val="11"/>
        <color theme="1"/>
        <rFont val="宋体"/>
        <family val="3"/>
        <charset val="134"/>
      </rPr>
      <t>温欣黎</t>
    </r>
  </si>
  <si>
    <r>
      <rPr>
        <sz val="5"/>
        <color theme="1"/>
        <rFont val="宋体"/>
        <family val="3"/>
        <charset val="134"/>
      </rPr>
      <t>团支部组织委员</t>
    </r>
  </si>
  <si>
    <r>
      <t>1</t>
    </r>
    <r>
      <rPr>
        <sz val="5"/>
        <color theme="1"/>
        <rFont val="宋体"/>
        <family val="3"/>
        <charset val="134"/>
      </rPr>
      <t>、</t>
    </r>
    <r>
      <rPr>
        <sz val="5"/>
        <color theme="1"/>
        <rFont val="Times New Roman"/>
        <family val="1"/>
      </rPr>
      <t xml:space="preserve"> </t>
    </r>
    <r>
      <rPr>
        <sz val="5"/>
        <color theme="1"/>
        <rFont val="宋体"/>
        <family val="3"/>
        <charset val="134"/>
      </rPr>
      <t>茶叶研究所第二团支部</t>
    </r>
    <r>
      <rPr>
        <sz val="5"/>
        <color theme="1"/>
        <rFont val="Times New Roman"/>
        <family val="1"/>
      </rPr>
      <t>“</t>
    </r>
    <r>
      <rPr>
        <sz val="5"/>
        <color theme="1"/>
        <rFont val="宋体"/>
        <family val="3"/>
        <charset val="134"/>
      </rPr>
      <t>组织委员</t>
    </r>
    <r>
      <rPr>
        <sz val="5"/>
        <color theme="1"/>
        <rFont val="Times New Roman"/>
        <family val="1"/>
      </rPr>
      <t>”--</t>
    </r>
    <r>
      <rPr>
        <sz val="5"/>
        <color theme="1"/>
        <rFont val="宋体"/>
        <family val="3"/>
        <charset val="134"/>
      </rPr>
      <t>优秀团干部；</t>
    </r>
    <r>
      <rPr>
        <sz val="5"/>
        <color theme="1"/>
        <rFont val="Times New Roman"/>
        <family val="1"/>
      </rPr>
      <t>2</t>
    </r>
    <r>
      <rPr>
        <sz val="5"/>
        <color theme="1"/>
        <rFont val="宋体"/>
        <family val="3"/>
        <charset val="134"/>
      </rPr>
      <t>、</t>
    </r>
    <r>
      <rPr>
        <sz val="5"/>
        <color theme="1"/>
        <rFont val="Times New Roman"/>
        <family val="1"/>
      </rPr>
      <t xml:space="preserve"> </t>
    </r>
    <r>
      <rPr>
        <sz val="5"/>
        <color theme="1"/>
        <rFont val="宋体"/>
        <family val="3"/>
        <charset val="134"/>
      </rPr>
      <t>第二届五泄（国际）山水茶席大赛</t>
    </r>
    <r>
      <rPr>
        <sz val="5"/>
        <color theme="1"/>
        <rFont val="Times New Roman"/>
        <family val="1"/>
      </rPr>
      <t>“</t>
    </r>
    <r>
      <rPr>
        <sz val="5"/>
        <color theme="1"/>
        <rFont val="宋体"/>
        <family val="3"/>
        <charset val="134"/>
      </rPr>
      <t>铜奖</t>
    </r>
    <r>
      <rPr>
        <sz val="5"/>
        <color theme="1"/>
        <rFont val="Times New Roman"/>
        <family val="1"/>
      </rPr>
      <t>”</t>
    </r>
    <r>
      <rPr>
        <sz val="5"/>
        <color theme="1"/>
        <rFont val="宋体"/>
        <family val="3"/>
        <charset val="134"/>
      </rPr>
      <t>；</t>
    </r>
    <r>
      <rPr>
        <sz val="5"/>
        <color theme="1"/>
        <rFont val="Times New Roman"/>
        <family val="1"/>
      </rPr>
      <t>3</t>
    </r>
    <r>
      <rPr>
        <sz val="5"/>
        <color theme="1"/>
        <rFont val="宋体"/>
        <family val="3"/>
        <charset val="134"/>
      </rPr>
      <t>、</t>
    </r>
    <r>
      <rPr>
        <sz val="5"/>
        <color theme="1"/>
        <rFont val="Times New Roman"/>
        <family val="1"/>
      </rPr>
      <t xml:space="preserve"> “</t>
    </r>
    <r>
      <rPr>
        <sz val="5"/>
        <color theme="1"/>
        <rFont val="宋体"/>
        <family val="3"/>
        <charset val="134"/>
      </rPr>
      <t>天然植物提取物功能与市场分析</t>
    </r>
    <r>
      <rPr>
        <sz val="5"/>
        <color theme="1"/>
        <rFont val="Times New Roman"/>
        <family val="1"/>
      </rPr>
      <t>”</t>
    </r>
    <r>
      <rPr>
        <sz val="5"/>
        <color theme="1"/>
        <rFont val="宋体"/>
        <family val="3"/>
        <charset val="134"/>
      </rPr>
      <t>课程助教；</t>
    </r>
    <r>
      <rPr>
        <sz val="5"/>
        <color theme="1"/>
        <rFont val="Times New Roman"/>
        <family val="1"/>
      </rPr>
      <t>4</t>
    </r>
    <r>
      <rPr>
        <sz val="5"/>
        <color theme="1"/>
        <rFont val="宋体"/>
        <family val="3"/>
        <charset val="134"/>
      </rPr>
      <t>、</t>
    </r>
    <r>
      <rPr>
        <sz val="5"/>
        <color theme="1"/>
        <rFont val="Times New Roman"/>
        <family val="1"/>
      </rPr>
      <t xml:space="preserve"> </t>
    </r>
    <r>
      <rPr>
        <sz val="5"/>
        <color theme="1"/>
        <rFont val="宋体"/>
        <family val="3"/>
        <charset val="134"/>
      </rPr>
      <t>浙江大学第十二期茶学专修班（加工）助教</t>
    </r>
  </si>
  <si>
    <r>
      <rPr>
        <sz val="11"/>
        <color theme="1"/>
        <rFont val="宋体"/>
        <family val="3"/>
        <charset val="134"/>
      </rPr>
      <t>朱雨梦</t>
    </r>
  </si>
  <si>
    <r>
      <rPr>
        <sz val="5"/>
        <color theme="1"/>
        <rFont val="宋体"/>
        <family val="3"/>
        <charset val="134"/>
      </rPr>
      <t>团支书、农学院团委办公室成员、校研究生会职业发展部成员</t>
    </r>
  </si>
  <si>
    <r>
      <rPr>
        <sz val="5"/>
        <color theme="1"/>
        <rFont val="宋体"/>
        <family val="3"/>
        <charset val="134"/>
      </rPr>
      <t>组织开展多次团日活动；参与敬老茶会的活动开展；与参与并策划选调生分享会以及企业参观活动；参与农学院评奖评优以及奖学金发辫支持；参加茶博会，参与茶叶所</t>
    </r>
    <r>
      <rPr>
        <sz val="5"/>
        <color theme="1"/>
        <rFont val="Times New Roman"/>
        <family val="1"/>
      </rPr>
      <t>2018</t>
    </r>
    <r>
      <rPr>
        <sz val="5"/>
        <color theme="1"/>
        <rFont val="宋体"/>
        <family val="3"/>
        <charset val="134"/>
      </rPr>
      <t>新年晚会筹备</t>
    </r>
  </si>
  <si>
    <r>
      <rPr>
        <sz val="11"/>
        <color theme="1"/>
        <rFont val="宋体"/>
        <family val="3"/>
        <charset val="134"/>
      </rPr>
      <t>杨蕾玉</t>
    </r>
  </si>
  <si>
    <r>
      <rPr>
        <sz val="5"/>
        <color theme="1"/>
        <rFont val="宋体"/>
        <family val="3"/>
        <charset val="134"/>
      </rPr>
      <t>茶叶所研究生第二三党支部书记</t>
    </r>
  </si>
  <si>
    <r>
      <t>1.</t>
    </r>
    <r>
      <rPr>
        <sz val="5"/>
        <color theme="1"/>
        <rFont val="Arial"/>
        <family val="2"/>
      </rPr>
      <t xml:space="preserve">	</t>
    </r>
    <r>
      <rPr>
        <sz val="5"/>
        <color theme="1"/>
        <rFont val="宋体"/>
        <family val="3"/>
        <charset val="134"/>
      </rPr>
      <t>茶叶所研究生第二三党支部书记；</t>
    </r>
    <r>
      <rPr>
        <sz val="5"/>
        <color theme="1"/>
        <rFont val="Times New Roman"/>
        <family val="1"/>
      </rPr>
      <t>2.</t>
    </r>
    <r>
      <rPr>
        <sz val="5"/>
        <color theme="1"/>
        <rFont val="Arial"/>
        <family val="2"/>
      </rPr>
      <t xml:space="preserve">	</t>
    </r>
    <r>
      <rPr>
        <sz val="5"/>
        <color theme="1"/>
        <rFont val="宋体"/>
        <family val="3"/>
        <charset val="134"/>
      </rPr>
      <t>云南景东社会实践，教育部级网站报道；</t>
    </r>
    <r>
      <rPr>
        <sz val="5"/>
        <color theme="1"/>
        <rFont val="Times New Roman"/>
        <family val="1"/>
      </rPr>
      <t>3.</t>
    </r>
    <r>
      <rPr>
        <sz val="5"/>
        <color theme="1"/>
        <rFont val="Arial"/>
        <family val="2"/>
      </rPr>
      <t xml:space="preserve">	</t>
    </r>
    <r>
      <rPr>
        <sz val="5"/>
        <color theme="1"/>
        <rFont val="宋体"/>
        <family val="3"/>
        <charset val="134"/>
      </rPr>
      <t>参加赴香港大学创新与领导力培训项目；</t>
    </r>
    <r>
      <rPr>
        <sz val="5"/>
        <color theme="1"/>
        <rFont val="Times New Roman"/>
        <family val="1"/>
      </rPr>
      <t>4.</t>
    </r>
    <r>
      <rPr>
        <sz val="5"/>
        <color theme="1"/>
        <rFont val="Arial"/>
        <family val="2"/>
      </rPr>
      <t xml:space="preserve">	</t>
    </r>
    <r>
      <rPr>
        <sz val="5"/>
        <color theme="1"/>
        <rFont val="宋体"/>
        <family val="3"/>
        <charset val="134"/>
      </rPr>
      <t>小壶说茶团队新媒体负责人，参与春博会，被评为重点创新创业训练立项目；</t>
    </r>
    <r>
      <rPr>
        <sz val="5"/>
        <color theme="1"/>
        <rFont val="Times New Roman"/>
        <family val="1"/>
      </rPr>
      <t>5.</t>
    </r>
    <r>
      <rPr>
        <sz val="5"/>
        <color theme="1"/>
        <rFont val="Arial"/>
        <family val="2"/>
      </rPr>
      <t xml:space="preserve">	</t>
    </r>
    <r>
      <rPr>
        <sz val="5"/>
        <color theme="1"/>
        <rFont val="宋体"/>
        <family val="3"/>
        <charset val="134"/>
      </rPr>
      <t>营养周志愿者；</t>
    </r>
    <r>
      <rPr>
        <sz val="5"/>
        <color theme="1"/>
        <rFont val="Times New Roman"/>
        <family val="1"/>
      </rPr>
      <t>6.</t>
    </r>
    <r>
      <rPr>
        <sz val="5"/>
        <color theme="1"/>
        <rFont val="Arial"/>
        <family val="2"/>
      </rPr>
      <t xml:space="preserve">	</t>
    </r>
    <r>
      <rPr>
        <sz val="5"/>
        <color theme="1"/>
        <rFont val="宋体"/>
        <family val="3"/>
        <charset val="134"/>
      </rPr>
      <t>参加校友毅行</t>
    </r>
  </si>
  <si>
    <r>
      <rPr>
        <sz val="11"/>
        <color theme="1"/>
        <rFont val="宋体"/>
        <family val="3"/>
        <charset val="134"/>
      </rPr>
      <t>黄创盛</t>
    </r>
  </si>
  <si>
    <r>
      <rPr>
        <sz val="5"/>
        <color theme="1"/>
        <rFont val="宋体"/>
        <family val="3"/>
        <charset val="134"/>
      </rPr>
      <t>班级文体委员</t>
    </r>
  </si>
  <si>
    <r>
      <t>1.</t>
    </r>
    <r>
      <rPr>
        <sz val="5"/>
        <color theme="1"/>
        <rFont val="宋体"/>
        <family val="3"/>
        <charset val="134"/>
      </rPr>
      <t>筹备茶叶所</t>
    </r>
    <r>
      <rPr>
        <sz val="5"/>
        <color theme="1"/>
        <rFont val="Times New Roman"/>
        <family val="1"/>
      </rPr>
      <t>2018-2019</t>
    </r>
    <r>
      <rPr>
        <sz val="5"/>
        <color theme="1"/>
        <rFont val="宋体"/>
        <family val="3"/>
        <charset val="134"/>
      </rPr>
      <t>年新年晚会并表演；</t>
    </r>
    <r>
      <rPr>
        <sz val="5"/>
        <color theme="1"/>
        <rFont val="Times New Roman"/>
        <family val="1"/>
      </rPr>
      <t>2.</t>
    </r>
    <r>
      <rPr>
        <sz val="5"/>
        <color theme="1"/>
        <rFont val="宋体"/>
        <family val="3"/>
        <charset val="134"/>
      </rPr>
      <t>参加</t>
    </r>
    <r>
      <rPr>
        <sz val="5"/>
        <color theme="1"/>
        <rFont val="Times New Roman"/>
        <family val="1"/>
      </rPr>
      <t>2018</t>
    </r>
    <r>
      <rPr>
        <sz val="5"/>
        <color theme="1"/>
        <rFont val="宋体"/>
        <family val="3"/>
        <charset val="134"/>
      </rPr>
      <t>年农学院新生合唱比赛；</t>
    </r>
    <r>
      <rPr>
        <sz val="5"/>
        <color theme="1"/>
        <rFont val="Times New Roman"/>
        <family val="1"/>
      </rPr>
      <t>3.</t>
    </r>
    <r>
      <rPr>
        <sz val="5"/>
        <color theme="1"/>
        <rFont val="宋体"/>
        <family val="3"/>
        <charset val="134"/>
      </rPr>
      <t>参加</t>
    </r>
    <r>
      <rPr>
        <sz val="5"/>
        <color theme="1"/>
        <rFont val="Times New Roman"/>
        <family val="1"/>
      </rPr>
      <t>2019</t>
    </r>
    <r>
      <rPr>
        <sz val="5"/>
        <color theme="1"/>
        <rFont val="宋体"/>
        <family val="3"/>
        <charset val="134"/>
      </rPr>
      <t>年第二届庄晚芳茶学论坛；</t>
    </r>
    <r>
      <rPr>
        <sz val="5"/>
        <color theme="1"/>
        <rFont val="Times New Roman"/>
        <family val="1"/>
      </rPr>
      <t>4.</t>
    </r>
    <r>
      <rPr>
        <sz val="5"/>
        <color theme="1"/>
        <rFont val="宋体"/>
        <family val="3"/>
        <charset val="134"/>
      </rPr>
      <t>担任</t>
    </r>
    <r>
      <rPr>
        <sz val="5"/>
        <color theme="1"/>
        <rFont val="Times New Roman"/>
        <family val="1"/>
      </rPr>
      <t>2019</t>
    </r>
    <r>
      <rPr>
        <sz val="5"/>
        <color theme="1"/>
        <rFont val="宋体"/>
        <family val="3"/>
        <charset val="134"/>
      </rPr>
      <t>年浙江省敬老茶会志愿者；</t>
    </r>
    <r>
      <rPr>
        <sz val="5"/>
        <color theme="1"/>
        <rFont val="Times New Roman"/>
        <family val="1"/>
      </rPr>
      <t>5.</t>
    </r>
    <r>
      <rPr>
        <sz val="5"/>
        <color theme="1"/>
        <rFont val="宋体"/>
        <family val="3"/>
        <charset val="134"/>
      </rPr>
      <t>参加</t>
    </r>
    <r>
      <rPr>
        <sz val="5"/>
        <color theme="1"/>
        <rFont val="Times New Roman"/>
        <family val="1"/>
      </rPr>
      <t>2018</t>
    </r>
    <r>
      <rPr>
        <sz val="5"/>
        <color theme="1"/>
        <rFont val="宋体"/>
        <family val="3"/>
        <charset val="134"/>
      </rPr>
      <t>年茶学系面对面交流活动</t>
    </r>
  </si>
  <si>
    <r>
      <rPr>
        <sz val="11"/>
        <color theme="1"/>
        <rFont val="宋体"/>
        <family val="3"/>
        <charset val="134"/>
      </rPr>
      <t>赖宛仪</t>
    </r>
  </si>
  <si>
    <r>
      <rPr>
        <sz val="5"/>
        <color theme="1"/>
        <rFont val="宋体"/>
        <family val="3"/>
        <charset val="134"/>
      </rPr>
      <t>团支部书记，团委学生助理</t>
    </r>
  </si>
  <si>
    <r>
      <t>社会实践：</t>
    </r>
    <r>
      <rPr>
        <sz val="5"/>
        <color theme="1"/>
        <rFont val="Times New Roman"/>
        <family val="1"/>
      </rPr>
      <t>2018</t>
    </r>
    <r>
      <rPr>
        <sz val="5"/>
        <color theme="1"/>
        <rFont val="宋体"/>
        <family val="3"/>
        <charset val="134"/>
      </rPr>
      <t>年赴云南景东社会实践；赴美国北卡罗莱纳州立大学领导力培训。</t>
    </r>
    <r>
      <rPr>
        <sz val="5"/>
        <color theme="1"/>
        <rFont val="Times New Roman"/>
        <family val="1"/>
      </rPr>
      <t xml:space="preserve">
</t>
    </r>
    <r>
      <rPr>
        <sz val="5"/>
        <color theme="1"/>
        <rFont val="宋体"/>
        <family val="3"/>
        <charset val="134"/>
      </rPr>
      <t>文体活动：《中国原产地物产百科》词条编篡</t>
    </r>
  </si>
  <si>
    <r>
      <rPr>
        <sz val="11"/>
        <color theme="1"/>
        <rFont val="宋体"/>
        <family val="3"/>
        <charset val="134"/>
      </rPr>
      <t>彭艾婧</t>
    </r>
  </si>
  <si>
    <r>
      <rPr>
        <sz val="5"/>
        <color theme="1"/>
        <rFont val="宋体"/>
        <family val="3"/>
        <charset val="134"/>
      </rPr>
      <t>茶叶所第一党支部宣传委员</t>
    </r>
  </si>
  <si>
    <r>
      <t>研究生艺术团钢琴组成员，获</t>
    </r>
    <r>
      <rPr>
        <sz val="5"/>
        <color theme="1"/>
        <rFont val="Times New Roman"/>
        <family val="1"/>
      </rPr>
      <t>2018-2019</t>
    </r>
    <r>
      <rPr>
        <sz val="5"/>
        <color theme="1"/>
        <rFont val="宋体"/>
        <family val="3"/>
        <charset val="134"/>
      </rPr>
      <t>研究生艺术团优秀团员称号，参加</t>
    </r>
    <r>
      <rPr>
        <sz val="5"/>
        <color theme="1"/>
        <rFont val="Times New Roman"/>
        <family val="1"/>
      </rPr>
      <t>2018</t>
    </r>
    <r>
      <rPr>
        <sz val="5"/>
        <color theme="1"/>
        <rFont val="宋体"/>
        <family val="3"/>
        <charset val="134"/>
      </rPr>
      <t>研究生艺术团钢琴音乐会；</t>
    </r>
    <r>
      <rPr>
        <sz val="5"/>
        <color theme="1"/>
        <rFont val="Times New Roman"/>
        <family val="1"/>
      </rPr>
      <t>2018.10-2019.1</t>
    </r>
    <r>
      <rPr>
        <sz val="5"/>
        <color theme="1"/>
        <rFont val="宋体"/>
        <family val="3"/>
        <charset val="134"/>
      </rPr>
      <t>任</t>
    </r>
    <r>
      <rPr>
        <sz val="5"/>
        <color theme="1"/>
        <rFont val="Times New Roman"/>
        <family val="1"/>
      </rPr>
      <t>“</t>
    </r>
    <r>
      <rPr>
        <sz val="5"/>
        <color theme="1"/>
        <rFont val="宋体"/>
        <family val="3"/>
        <charset val="134"/>
      </rPr>
      <t>小壶说茶</t>
    </r>
    <r>
      <rPr>
        <sz val="5"/>
        <color theme="1"/>
        <rFont val="Times New Roman"/>
        <family val="1"/>
      </rPr>
      <t>”</t>
    </r>
    <r>
      <rPr>
        <sz val="5"/>
        <color theme="1"/>
        <rFont val="宋体"/>
        <family val="3"/>
        <charset val="134"/>
      </rPr>
      <t>公众号新媒体部部长；华发茶艺队成员；参加校歌合唱比赛及茶叶所新年晚会节目筹备及表演；</t>
    </r>
    <r>
      <rPr>
        <sz val="5"/>
        <color theme="1"/>
        <rFont val="Times New Roman"/>
        <family val="1"/>
      </rPr>
      <t>2018</t>
    </r>
    <r>
      <rPr>
        <sz val="5"/>
        <color theme="1"/>
        <rFont val="宋体"/>
        <family val="3"/>
        <charset val="134"/>
      </rPr>
      <t>茶叶系面向大一新生交流志愿服务；</t>
    </r>
    <r>
      <rPr>
        <sz val="5"/>
        <color theme="1"/>
        <rFont val="Times New Roman"/>
        <family val="1"/>
      </rPr>
      <t>2019</t>
    </r>
    <r>
      <rPr>
        <sz val="5"/>
        <color theme="1"/>
        <rFont val="宋体"/>
        <family val="3"/>
        <charset val="134"/>
      </rPr>
      <t>浙江省敬老茶会志愿服务等党支部活动</t>
    </r>
  </si>
  <si>
    <r>
      <rPr>
        <sz val="11"/>
        <color theme="1"/>
        <rFont val="宋体"/>
        <family val="3"/>
        <charset val="134"/>
      </rPr>
      <t>刘亚文</t>
    </r>
  </si>
  <si>
    <r>
      <rPr>
        <sz val="5"/>
        <color theme="1"/>
        <rFont val="宋体"/>
        <family val="3"/>
        <charset val="134"/>
      </rPr>
      <t>茶叶所研究生班长、党支部宣传委员</t>
    </r>
  </si>
  <si>
    <r>
      <t>1.</t>
    </r>
    <r>
      <rPr>
        <sz val="5"/>
        <color theme="1"/>
        <rFont val="宋体"/>
        <family val="3"/>
        <charset val="134"/>
      </rPr>
      <t>浙江大学赴北京内蒙古中国农业现状调研社会实践；赴贵州台江湄潭助力乡村振兴社会实践；</t>
    </r>
    <r>
      <rPr>
        <sz val="5"/>
        <color theme="1"/>
        <rFont val="Times New Roman"/>
        <family val="1"/>
      </rPr>
      <t>2.</t>
    </r>
    <r>
      <rPr>
        <sz val="5"/>
        <color theme="1"/>
        <rFont val="宋体"/>
        <family val="3"/>
        <charset val="134"/>
      </rPr>
      <t>学院创新创业项目：小壶说茶、菇咚</t>
    </r>
    <r>
      <rPr>
        <sz val="5"/>
        <color theme="1"/>
        <rFont val="Times New Roman"/>
        <family val="1"/>
      </rPr>
      <t>—</t>
    </r>
    <r>
      <rPr>
        <sz val="5"/>
        <color theme="1"/>
        <rFont val="宋体"/>
        <family val="3"/>
        <charset val="134"/>
      </rPr>
      <t>健康食药用菌产品研发推广项目核心成员；</t>
    </r>
    <r>
      <rPr>
        <sz val="5"/>
        <color theme="1"/>
        <rFont val="Times New Roman"/>
        <family val="1"/>
      </rPr>
      <t>3.</t>
    </r>
    <r>
      <rPr>
        <sz val="5"/>
        <color theme="1"/>
        <rFont val="宋体"/>
        <family val="3"/>
        <charset val="134"/>
      </rPr>
      <t>浙大医学院附属妇产科医院《茶与健康》授课老师；</t>
    </r>
    <r>
      <rPr>
        <sz val="5"/>
        <color theme="1"/>
        <rFont val="Times New Roman"/>
        <family val="1"/>
      </rPr>
      <t>4.</t>
    </r>
    <r>
      <rPr>
        <sz val="5"/>
        <color theme="1"/>
        <rFont val="宋体"/>
        <family val="3"/>
        <charset val="134"/>
      </rPr>
      <t>《茶与健康》课程助教</t>
    </r>
  </si>
  <si>
    <r>
      <rPr>
        <sz val="11"/>
        <color theme="1"/>
        <rFont val="宋体"/>
        <family val="3"/>
        <charset val="134"/>
      </rPr>
      <t>王靖怡</t>
    </r>
  </si>
  <si>
    <r>
      <rPr>
        <sz val="5"/>
        <color theme="1"/>
        <rFont val="宋体"/>
        <family val="3"/>
        <charset val="134"/>
      </rPr>
      <t>担任茶叶所研究生第一团支部团组织委员</t>
    </r>
  </si>
  <si>
    <r>
      <t>1.</t>
    </r>
    <r>
      <rPr>
        <sz val="5"/>
        <color theme="1"/>
        <rFont val="宋体"/>
        <family val="3"/>
        <charset val="134"/>
      </rPr>
      <t>担任</t>
    </r>
    <r>
      <rPr>
        <sz val="5"/>
        <color theme="1"/>
        <rFont val="Times New Roman"/>
        <family val="1"/>
      </rPr>
      <t>2019</t>
    </r>
    <r>
      <rPr>
        <sz val="5"/>
        <color theme="1"/>
        <rFont val="宋体"/>
        <family val="3"/>
        <charset val="134"/>
      </rPr>
      <t>年茶叶所新年晚会的组织筹备工作；</t>
    </r>
    <r>
      <rPr>
        <sz val="5"/>
        <color theme="1"/>
        <rFont val="Times New Roman"/>
        <family val="1"/>
      </rPr>
      <t>2.</t>
    </r>
    <r>
      <rPr>
        <sz val="5"/>
        <color theme="1"/>
        <rFont val="宋体"/>
        <family val="3"/>
        <charset val="134"/>
      </rPr>
      <t>参加</t>
    </r>
    <r>
      <rPr>
        <sz val="5"/>
        <color theme="1"/>
        <rFont val="Times New Roman"/>
        <family val="1"/>
      </rPr>
      <t>2018</t>
    </r>
    <r>
      <rPr>
        <sz val="5"/>
        <color theme="1"/>
        <rFont val="宋体"/>
        <family val="3"/>
        <charset val="134"/>
      </rPr>
      <t>级研究生新生合唱比赛；</t>
    </r>
    <r>
      <rPr>
        <sz val="5"/>
        <color theme="1"/>
        <rFont val="Times New Roman"/>
        <family val="1"/>
      </rPr>
      <t>3.</t>
    </r>
    <r>
      <rPr>
        <sz val="5"/>
        <color theme="1"/>
        <rFont val="宋体"/>
        <family val="3"/>
        <charset val="134"/>
      </rPr>
      <t>担任</t>
    </r>
    <r>
      <rPr>
        <sz val="5"/>
        <color theme="1"/>
        <rFont val="Times New Roman"/>
        <family val="1"/>
      </rPr>
      <t>2019</t>
    </r>
    <r>
      <rPr>
        <sz val="5"/>
        <color theme="1"/>
        <rFont val="宋体"/>
        <family val="3"/>
        <charset val="134"/>
      </rPr>
      <t>年浙江省敬老茶会的筹备服务志愿者；</t>
    </r>
    <r>
      <rPr>
        <sz val="5"/>
        <color theme="1"/>
        <rFont val="Times New Roman"/>
        <family val="1"/>
      </rPr>
      <t>4.</t>
    </r>
    <r>
      <rPr>
        <sz val="5"/>
        <color theme="1"/>
        <rFont val="宋体"/>
        <family val="3"/>
        <charset val="134"/>
      </rPr>
      <t>参加</t>
    </r>
    <r>
      <rPr>
        <sz val="5"/>
        <color theme="1"/>
        <rFont val="Times New Roman"/>
        <family val="1"/>
      </rPr>
      <t>2019</t>
    </r>
    <r>
      <rPr>
        <sz val="5"/>
        <color theme="1"/>
        <rFont val="宋体"/>
        <family val="3"/>
        <charset val="134"/>
      </rPr>
      <t>年第二届庄晚芳茶学论坛；</t>
    </r>
    <r>
      <rPr>
        <sz val="5"/>
        <color theme="1"/>
        <rFont val="Times New Roman"/>
        <family val="1"/>
      </rPr>
      <t>5.</t>
    </r>
    <r>
      <rPr>
        <sz val="5"/>
        <color theme="1"/>
        <rFont val="宋体"/>
        <family val="3"/>
        <charset val="134"/>
      </rPr>
      <t>参加</t>
    </r>
    <r>
      <rPr>
        <sz val="5"/>
        <color theme="1"/>
        <rFont val="Times New Roman"/>
        <family val="1"/>
      </rPr>
      <t>2019</t>
    </r>
    <r>
      <rPr>
        <sz val="5"/>
        <color theme="1"/>
        <rFont val="宋体"/>
        <family val="3"/>
        <charset val="134"/>
      </rPr>
      <t>年农学院趣味学术大比拼；参加</t>
    </r>
    <r>
      <rPr>
        <sz val="5"/>
        <color theme="1"/>
        <rFont val="Times New Roman"/>
        <family val="1"/>
      </rPr>
      <t>2018</t>
    </r>
    <r>
      <rPr>
        <sz val="5"/>
        <color theme="1"/>
        <rFont val="宋体"/>
        <family val="3"/>
        <charset val="134"/>
      </rPr>
      <t>年茶学系老教授面对面交流活动</t>
    </r>
  </si>
  <si>
    <r>
      <rPr>
        <sz val="11"/>
        <color theme="1"/>
        <rFont val="宋体"/>
        <family val="3"/>
        <charset val="134"/>
      </rPr>
      <t>张露露</t>
    </r>
  </si>
  <si>
    <r>
      <rPr>
        <sz val="5"/>
        <color theme="1"/>
        <rFont val="宋体"/>
        <family val="3"/>
        <charset val="134"/>
      </rPr>
      <t>茶叶所研究生第一团支部团支书，浙江大学茶艺队队员</t>
    </r>
  </si>
  <si>
    <r>
      <rPr>
        <sz val="5"/>
        <color theme="1"/>
        <rFont val="宋体"/>
        <family val="3"/>
        <charset val="134"/>
      </rPr>
      <t>协助开展多次团日活动、新闻稿撰写、参与敬老茶会活动，庄晚芳茶学论坛，茶叶所</t>
    </r>
    <r>
      <rPr>
        <sz val="5"/>
        <color theme="1"/>
        <rFont val="Times New Roman"/>
        <family val="1"/>
      </rPr>
      <t>2018</t>
    </r>
    <r>
      <rPr>
        <sz val="5"/>
        <color theme="1"/>
        <rFont val="宋体"/>
        <family val="3"/>
        <charset val="134"/>
      </rPr>
      <t>级迎新晚会等，参加茶文化之旅活动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</si>
</sst>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0.00_);[Red]\(0.00\)"/>
    <numFmt numFmtId="177" formatCode="0.00_ "/>
    <numFmt numFmtId="178" formatCode="_ * #,##0.00_ ;_ * \-#,##0.00_ ;_ * &quot;-&quot;??.00_ ;_ @_ "/>
    <numFmt numFmtId="179" formatCode="0.000_);[Red]\(0.000\)"/>
    <numFmt numFmtId="181" formatCode="0.000_ "/>
    <numFmt numFmtId="182" formatCode="_ * #,##0.0_ ;_ * \-#,##0.0_ ;_ * &quot;-&quot;??_ ;_ @_ "/>
    <numFmt numFmtId="183" formatCode="0_ "/>
  </numFmts>
  <fonts count="23" x14ac:knownFonts="1">
    <font>
      <sz val="11"/>
      <color theme="1"/>
      <name val="宋体"/>
      <charset val="134"/>
      <scheme val="minor"/>
    </font>
    <font>
      <sz val="5"/>
      <color theme="1"/>
      <name val="宋体"/>
      <family val="3"/>
      <charset val="134"/>
      <scheme val="minor"/>
    </font>
    <font>
      <sz val="12"/>
      <name val="宋体"/>
      <family val="3"/>
      <charset val="134"/>
    </font>
    <font>
      <sz val="11"/>
      <color theme="1"/>
      <name val="Times New Roman"/>
      <family val="1"/>
    </font>
    <font>
      <sz val="11"/>
      <color theme="1"/>
      <name val="宋体"/>
      <family val="3"/>
      <charset val="134"/>
      <scheme val="minor"/>
    </font>
    <font>
      <b/>
      <sz val="9"/>
      <name val="宋体"/>
      <family val="3"/>
      <charset val="134"/>
    </font>
    <font>
      <sz val="9"/>
      <name val="宋体"/>
      <family val="3"/>
      <charset val="134"/>
    </font>
    <font>
      <sz val="9"/>
      <name val="宋体"/>
      <family val="3"/>
      <charset val="134"/>
      <scheme val="minor"/>
    </font>
    <font>
      <sz val="9"/>
      <name val="Times New Roman"/>
      <family val="1"/>
    </font>
    <font>
      <sz val="11"/>
      <color theme="1"/>
      <name val="宋体"/>
      <family val="3"/>
      <charset val="134"/>
    </font>
    <font>
      <sz val="5"/>
      <color theme="1"/>
      <name val="Times New Roman"/>
      <family val="1"/>
    </font>
    <font>
      <sz val="5"/>
      <color theme="1"/>
      <name val="宋体"/>
      <family val="3"/>
      <charset val="134"/>
    </font>
    <font>
      <b/>
      <sz val="12"/>
      <color theme="1"/>
      <name val="宋体"/>
      <family val="3"/>
      <charset val="134"/>
    </font>
    <font>
      <b/>
      <sz val="11"/>
      <color theme="1"/>
      <name val="宋体"/>
      <family val="3"/>
      <charset val="134"/>
    </font>
    <font>
      <b/>
      <vertAlign val="superscript"/>
      <sz val="11"/>
      <color theme="1"/>
      <name val="宋体"/>
      <family val="3"/>
      <charset val="134"/>
    </font>
    <font>
      <b/>
      <sz val="10"/>
      <color theme="1"/>
      <name val="宋体"/>
      <family val="3"/>
      <charset val="134"/>
    </font>
    <font>
      <b/>
      <vertAlign val="superscript"/>
      <sz val="10"/>
      <color theme="1"/>
      <name val="宋体"/>
      <family val="3"/>
      <charset val="134"/>
    </font>
    <font>
      <sz val="12"/>
      <color theme="1"/>
      <name val="宋体"/>
      <family val="3"/>
      <charset val="134"/>
    </font>
    <font>
      <sz val="9"/>
      <color theme="1"/>
      <name val="Times New Roman"/>
      <family val="1"/>
    </font>
    <font>
      <sz val="9"/>
      <color theme="1"/>
      <name val="宋体"/>
      <family val="3"/>
      <charset val="134"/>
    </font>
    <font>
      <sz val="5"/>
      <color theme="1"/>
      <name val="Arial"/>
      <family val="2"/>
    </font>
    <font>
      <sz val="10"/>
      <color theme="1"/>
      <name val="Times New Roman"/>
      <family val="1"/>
    </font>
    <font>
      <sz val="10"/>
      <color theme="1"/>
      <name val="宋体"/>
      <family val="3"/>
      <charset val="134"/>
    </font>
  </fonts>
  <fills count="12">
    <fill>
      <patternFill patternType="none"/>
    </fill>
    <fill>
      <patternFill patternType="gray125"/>
    </fill>
    <fill>
      <patternFill patternType="solid">
        <fgColor theme="9" tint="0.59999389629810485"/>
        <bgColor indexed="64"/>
      </patternFill>
    </fill>
    <fill>
      <patternFill patternType="solid">
        <fgColor theme="7" tint="0.79995117038483843"/>
        <bgColor indexed="64"/>
      </patternFill>
    </fill>
    <fill>
      <patternFill patternType="solid">
        <fgColor theme="4" tint="0.7999511703848384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D1D2"/>
        <bgColor indexed="64"/>
      </patternFill>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43" fontId="4" fillId="0" borderId="0" applyFont="0" applyFill="0" applyBorder="0" applyAlignment="0" applyProtection="0">
      <alignment vertical="center"/>
    </xf>
    <xf numFmtId="0" fontId="2" fillId="0" borderId="0"/>
    <xf numFmtId="0" fontId="2" fillId="0" borderId="0"/>
    <xf numFmtId="0" fontId="2" fillId="0" borderId="0"/>
  </cellStyleXfs>
  <cellXfs count="142">
    <xf numFmtId="0" fontId="0" fillId="0" borderId="0" xfId="0">
      <alignment vertical="center"/>
    </xf>
    <xf numFmtId="0" fontId="1" fillId="0" borderId="0" xfId="0" applyFont="1" applyAlignment="1">
      <alignment horizontal="left" vertical="center" wrapText="1"/>
    </xf>
    <xf numFmtId="0" fontId="3" fillId="4" borderId="1" xfId="0" applyFont="1" applyFill="1" applyBorder="1" applyAlignment="1">
      <alignment horizontal="center" vertical="center"/>
    </xf>
    <xf numFmtId="0" fontId="3" fillId="6" borderId="1" xfId="0" applyFont="1" applyFill="1" applyBorder="1" applyAlignment="1">
      <alignment horizontal="center" vertical="center"/>
    </xf>
    <xf numFmtId="177" fontId="3" fillId="4" borderId="1"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2" fontId="3" fillId="6" borderId="1" xfId="0" applyNumberFormat="1" applyFont="1" applyFill="1" applyBorder="1" applyAlignment="1">
      <alignment horizontal="center" vertical="center"/>
    </xf>
    <xf numFmtId="177" fontId="3" fillId="6" borderId="1" xfId="1" applyNumberFormat="1" applyFont="1" applyFill="1" applyBorder="1" applyAlignment="1">
      <alignment horizontal="center" vertical="center" wrapText="1"/>
    </xf>
    <xf numFmtId="0" fontId="10" fillId="6" borderId="1" xfId="0" applyFont="1" applyFill="1" applyBorder="1" applyAlignment="1">
      <alignment horizontal="left" vertical="center" wrapText="1"/>
    </xf>
    <xf numFmtId="183" fontId="3" fillId="6" borderId="1" xfId="0" applyNumberFormat="1" applyFont="1" applyFill="1" applyBorder="1" applyAlignment="1">
      <alignment horizontal="center" vertical="center" wrapText="1"/>
    </xf>
    <xf numFmtId="177" fontId="3" fillId="6" borderId="1" xfId="0" applyNumberFormat="1" applyFont="1" applyFill="1" applyBorder="1" applyAlignment="1">
      <alignment horizontal="center" vertical="center"/>
    </xf>
    <xf numFmtId="2" fontId="3" fillId="6" borderId="1" xfId="0" applyNumberFormat="1" applyFont="1" applyFill="1" applyBorder="1" applyAlignment="1">
      <alignment horizontal="center" vertical="center" wrapText="1"/>
    </xf>
    <xf numFmtId="0" fontId="4" fillId="0" borderId="0" xfId="0" applyFont="1">
      <alignment vertical="center"/>
    </xf>
    <xf numFmtId="0" fontId="9"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177" fontId="3" fillId="4" borderId="1" xfId="1"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xf>
    <xf numFmtId="0" fontId="10"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7" fontId="13" fillId="0" borderId="1" xfId="0" applyNumberFormat="1" applyFont="1" applyFill="1" applyBorder="1" applyAlignment="1">
      <alignment vertical="center" wrapText="1"/>
    </xf>
    <xf numFmtId="176"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0" fontId="11" fillId="2" borderId="1" xfId="0"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0" fontId="4" fillId="0" borderId="0" xfId="0" applyFont="1" applyFill="1">
      <alignment vertical="center"/>
    </xf>
    <xf numFmtId="0" fontId="10"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49" fontId="9" fillId="3" borderId="1"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0" fontId="9" fillId="7"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49" fontId="10" fillId="3" borderId="1" xfId="0" applyNumberFormat="1"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0" fontId="3" fillId="3" borderId="1" xfId="0" applyFont="1" applyFill="1" applyBorder="1" applyAlignment="1">
      <alignment horizontal="center" vertical="center"/>
    </xf>
    <xf numFmtId="177" fontId="3"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179" fontId="11" fillId="3" borderId="1" xfId="0" applyNumberFormat="1" applyFont="1" applyFill="1" applyBorder="1" applyAlignment="1">
      <alignment horizontal="left" vertical="center" wrapText="1"/>
    </xf>
    <xf numFmtId="2" fontId="3" fillId="3" borderId="1" xfId="0" applyNumberFormat="1" applyFont="1" applyFill="1" applyBorder="1" applyAlignment="1">
      <alignment horizontal="center" vertical="center"/>
    </xf>
    <xf numFmtId="178" fontId="3" fillId="3" borderId="1" xfId="1" applyNumberFormat="1" applyFont="1" applyFill="1" applyBorder="1" applyAlignment="1">
      <alignment horizontal="center" vertical="center" wrapText="1"/>
    </xf>
    <xf numFmtId="0" fontId="9" fillId="7" borderId="1" xfId="0" applyFont="1" applyFill="1" applyBorder="1" applyAlignment="1">
      <alignment horizontal="center" vertical="center"/>
    </xf>
    <xf numFmtId="0" fontId="9" fillId="3" borderId="1" xfId="0" applyFont="1" applyFill="1" applyBorder="1" applyAlignment="1">
      <alignment horizontal="center" vertical="center" shrinkToFit="1"/>
    </xf>
    <xf numFmtId="0" fontId="3" fillId="3" borderId="1" xfId="0" applyFont="1" applyFill="1" applyBorder="1" applyAlignment="1">
      <alignment horizontal="center" vertical="center" wrapText="1" shrinkToFit="1"/>
    </xf>
    <xf numFmtId="0" fontId="10" fillId="3" borderId="1" xfId="0" applyFont="1" applyFill="1" applyBorder="1" applyAlignment="1">
      <alignment horizontal="left" vertical="center" wrapText="1" shrinkToFit="1"/>
    </xf>
    <xf numFmtId="177" fontId="3"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9" fillId="4" borderId="1" xfId="0" applyFont="1" applyFill="1" applyBorder="1" applyAlignment="1" applyProtection="1">
      <alignment horizontal="center" vertical="center"/>
      <protection locked="0"/>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3" fillId="9" borderId="1" xfId="0" applyFont="1" applyFill="1" applyBorder="1" applyAlignment="1">
      <alignment horizontal="center" vertical="center"/>
    </xf>
    <xf numFmtId="2" fontId="3" fillId="9" borderId="1" xfId="0" applyNumberFormat="1" applyFont="1" applyFill="1" applyBorder="1" applyAlignment="1">
      <alignment horizontal="center" vertical="center"/>
    </xf>
    <xf numFmtId="177" fontId="3" fillId="9" borderId="1" xfId="0" applyNumberFormat="1" applyFont="1" applyFill="1" applyBorder="1" applyAlignment="1">
      <alignment horizontal="center" vertical="center" wrapText="1"/>
    </xf>
    <xf numFmtId="0" fontId="10" fillId="9" borderId="1" xfId="0" applyFont="1" applyFill="1" applyBorder="1" applyAlignment="1">
      <alignment horizontal="left" vertical="center" wrapText="1"/>
    </xf>
    <xf numFmtId="0" fontId="11" fillId="9" borderId="1" xfId="0" applyFont="1" applyFill="1" applyBorder="1" applyAlignment="1">
      <alignment horizontal="left" vertical="center" wrapText="1"/>
    </xf>
    <xf numFmtId="177" fontId="3" fillId="9" borderId="1" xfId="0" applyNumberFormat="1" applyFont="1" applyFill="1" applyBorder="1" applyAlignment="1">
      <alignment horizontal="center" vertical="center"/>
    </xf>
    <xf numFmtId="2"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178" fontId="3" fillId="9" borderId="1" xfId="1" applyNumberFormat="1" applyFont="1" applyFill="1" applyBorder="1" applyAlignment="1">
      <alignment horizontal="center" vertical="center" wrapText="1"/>
    </xf>
    <xf numFmtId="0" fontId="9"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49"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horizontal="center" vertical="center" wrapText="1"/>
    </xf>
    <xf numFmtId="2" fontId="3" fillId="10" borderId="1" xfId="0" applyNumberFormat="1" applyFont="1" applyFill="1" applyBorder="1" applyAlignment="1">
      <alignment horizontal="center" vertical="center"/>
    </xf>
    <xf numFmtId="177" fontId="3" fillId="10" borderId="1" xfId="0" applyNumberFormat="1" applyFont="1" applyFill="1" applyBorder="1" applyAlignment="1">
      <alignment horizontal="center" vertical="center"/>
    </xf>
    <xf numFmtId="0" fontId="11" fillId="10" borderId="1" xfId="0" applyFont="1" applyFill="1" applyBorder="1" applyAlignment="1">
      <alignment horizontal="left" vertical="center" wrapText="1"/>
    </xf>
    <xf numFmtId="2" fontId="3" fillId="10" borderId="1" xfId="0" applyNumberFormat="1" applyFont="1" applyFill="1" applyBorder="1" applyAlignment="1">
      <alignment horizontal="center" vertical="center" wrapText="1"/>
    </xf>
    <xf numFmtId="0" fontId="10" fillId="10" borderId="1" xfId="0" applyFont="1" applyFill="1" applyBorder="1" applyAlignment="1">
      <alignment horizontal="left" vertical="center" wrapText="1"/>
    </xf>
    <xf numFmtId="0" fontId="3" fillId="10" borderId="1" xfId="2" applyFont="1" applyFill="1" applyBorder="1" applyAlignment="1">
      <alignment horizontal="center" vertical="center"/>
    </xf>
    <xf numFmtId="0" fontId="9" fillId="9" borderId="1" xfId="4" applyFont="1" applyFill="1" applyBorder="1" applyAlignment="1">
      <alignment horizontal="center" vertical="center" wrapText="1"/>
    </xf>
    <xf numFmtId="0" fontId="3" fillId="9" borderId="1" xfId="4" applyFont="1" applyFill="1" applyBorder="1" applyAlignment="1">
      <alignment horizontal="center" vertical="center" wrapText="1"/>
    </xf>
    <xf numFmtId="177" fontId="3" fillId="9" borderId="1" xfId="4" applyNumberFormat="1" applyFont="1" applyFill="1" applyBorder="1" applyAlignment="1">
      <alignment horizontal="center" vertical="center" wrapText="1"/>
    </xf>
    <xf numFmtId="2" fontId="3" fillId="9" borderId="1" xfId="4" applyNumberFormat="1" applyFont="1" applyFill="1" applyBorder="1" applyAlignment="1">
      <alignment horizontal="center" vertical="center" wrapText="1"/>
    </xf>
    <xf numFmtId="0" fontId="11" fillId="9" borderId="1" xfId="4" applyFont="1" applyFill="1" applyBorder="1" applyAlignment="1">
      <alignment horizontal="left" vertical="center" wrapText="1"/>
    </xf>
    <xf numFmtId="0" fontId="10" fillId="9" borderId="1" xfId="4" applyFont="1" applyFill="1" applyBorder="1" applyAlignment="1">
      <alignment horizontal="left" vertical="center" wrapText="1"/>
    </xf>
    <xf numFmtId="0" fontId="18" fillId="9" borderId="1" xfId="4" applyFont="1" applyFill="1" applyBorder="1" applyAlignment="1">
      <alignment horizontal="center" vertical="center" wrapText="1"/>
    </xf>
    <xf numFmtId="0" fontId="19" fillId="9" borderId="1" xfId="4" applyFont="1" applyFill="1" applyBorder="1" applyAlignment="1">
      <alignment horizontal="center" vertical="center" wrapText="1"/>
    </xf>
    <xf numFmtId="0" fontId="21" fillId="9" borderId="1" xfId="4" applyFont="1" applyFill="1" applyBorder="1" applyAlignment="1">
      <alignment horizontal="center" vertical="center" wrapText="1"/>
    </xf>
    <xf numFmtId="0" fontId="9" fillId="11" borderId="1" xfId="0" applyFont="1" applyFill="1" applyBorder="1" applyAlignment="1">
      <alignment horizontal="center" vertical="center" wrapText="1"/>
    </xf>
    <xf numFmtId="49" fontId="3" fillId="11" borderId="1" xfId="0" applyNumberFormat="1" applyFont="1" applyFill="1" applyBorder="1" applyAlignment="1">
      <alignment horizontal="center" vertical="center" wrapText="1"/>
    </xf>
    <xf numFmtId="49" fontId="9" fillId="11" borderId="1" xfId="0" applyNumberFormat="1" applyFont="1" applyFill="1" applyBorder="1" applyAlignment="1">
      <alignment horizontal="center" vertical="center" wrapText="1"/>
    </xf>
    <xf numFmtId="181" fontId="3" fillId="11" borderId="1" xfId="1" applyNumberFormat="1" applyFont="1" applyFill="1" applyBorder="1" applyAlignment="1">
      <alignment horizontal="center" vertical="center" wrapText="1"/>
    </xf>
    <xf numFmtId="182" fontId="3" fillId="11" borderId="1" xfId="1"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2" fontId="3" fillId="11" borderId="1" xfId="0" applyNumberFormat="1" applyFont="1" applyFill="1" applyBorder="1" applyAlignment="1">
      <alignment horizontal="center" vertical="center" wrapText="1"/>
    </xf>
    <xf numFmtId="177" fontId="3" fillId="11" borderId="1" xfId="0" applyNumberFormat="1" applyFont="1" applyFill="1" applyBorder="1" applyAlignment="1">
      <alignment horizontal="center" vertical="center" wrapText="1"/>
    </xf>
    <xf numFmtId="0" fontId="11" fillId="11" borderId="1"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9" fillId="11" borderId="1" xfId="0" applyFont="1" applyFill="1" applyBorder="1" applyAlignment="1">
      <alignment horizontal="center" vertical="center"/>
    </xf>
    <xf numFmtId="181" fontId="3" fillId="11" borderId="1" xfId="0" applyNumberFormat="1" applyFont="1" applyFill="1" applyBorder="1" applyAlignment="1">
      <alignment horizontal="center" vertical="center" wrapText="1"/>
    </xf>
    <xf numFmtId="176" fontId="3" fillId="11" borderId="1" xfId="0" applyNumberFormat="1" applyFont="1" applyFill="1" applyBorder="1" applyAlignment="1">
      <alignment horizontal="center" vertical="center" wrapText="1"/>
    </xf>
    <xf numFmtId="49" fontId="11" fillId="11" borderId="1" xfId="0" applyNumberFormat="1" applyFont="1" applyFill="1" applyBorder="1" applyAlignment="1">
      <alignment horizontal="left" vertical="center" wrapText="1"/>
    </xf>
    <xf numFmtId="0" fontId="9" fillId="11" borderId="1" xfId="4" applyFont="1" applyFill="1" applyBorder="1" applyAlignment="1">
      <alignment horizontal="center" vertical="center" wrapText="1"/>
    </xf>
    <xf numFmtId="178" fontId="3" fillId="11" borderId="1" xfId="1" applyNumberFormat="1" applyFont="1" applyFill="1" applyBorder="1" applyAlignment="1">
      <alignment horizontal="center" vertical="center" wrapText="1"/>
    </xf>
    <xf numFmtId="0" fontId="3" fillId="11" borderId="1" xfId="0" applyFont="1" applyFill="1" applyBorder="1" applyAlignment="1">
      <alignment horizontal="center" vertical="center"/>
    </xf>
    <xf numFmtId="49" fontId="3" fillId="11" borderId="1" xfId="0" quotePrefix="1" applyNumberFormat="1"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77" fontId="3" fillId="5" borderId="1" xfId="0" applyNumberFormat="1" applyFont="1" applyFill="1" applyBorder="1" applyAlignment="1">
      <alignment horizontal="center" vertical="center"/>
    </xf>
    <xf numFmtId="2" fontId="3" fillId="5" borderId="1" xfId="0" applyNumberFormat="1" applyFont="1" applyFill="1" applyBorder="1" applyAlignment="1">
      <alignment horizontal="center" vertical="center"/>
    </xf>
    <xf numFmtId="177" fontId="3" fillId="5" borderId="1" xfId="1" applyNumberFormat="1" applyFont="1" applyFill="1" applyBorder="1" applyAlignment="1">
      <alignment horizontal="center" vertical="center" wrapText="1"/>
    </xf>
    <xf numFmtId="0" fontId="10" fillId="5" borderId="1" xfId="0" applyFont="1" applyFill="1" applyBorder="1" applyAlignment="1">
      <alignment horizontal="left" vertical="center" wrapText="1"/>
    </xf>
    <xf numFmtId="177" fontId="3"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3" fillId="5" borderId="1" xfId="0" applyNumberFormat="1" applyFont="1" applyFill="1" applyBorder="1" applyAlignment="1">
      <alignment horizontal="center" vertical="center"/>
    </xf>
    <xf numFmtId="178" fontId="3" fillId="5" borderId="1" xfId="1"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xf>
    <xf numFmtId="183" fontId="9" fillId="6" borderId="1" xfId="0" applyNumberFormat="1" applyFont="1" applyFill="1" applyBorder="1" applyAlignment="1">
      <alignment horizontal="center" vertical="center" wrapText="1"/>
    </xf>
    <xf numFmtId="0" fontId="11" fillId="6" borderId="1" xfId="0" applyFont="1" applyFill="1" applyBorder="1" applyAlignment="1">
      <alignment horizontal="left" vertical="center" wrapText="1"/>
    </xf>
    <xf numFmtId="178" fontId="3" fillId="6" borderId="1" xfId="1" applyNumberFormat="1" applyFont="1" applyFill="1" applyBorder="1" applyAlignment="1">
      <alignment horizontal="center" vertical="center" wrapText="1"/>
    </xf>
    <xf numFmtId="0" fontId="3" fillId="6" borderId="1" xfId="0" applyNumberFormat="1"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177" fontId="4" fillId="0" borderId="0" xfId="0" applyNumberFormat="1" applyFont="1" applyAlignment="1">
      <alignment vertical="center"/>
    </xf>
  </cellXfs>
  <cellStyles count="5">
    <cellStyle name="常规" xfId="0" builtinId="0"/>
    <cellStyle name="常规 2" xfId="4" xr:uid="{00000000-0005-0000-0000-000033000000}"/>
    <cellStyle name="常规 3" xfId="3" xr:uid="{00000000-0005-0000-0000-000032000000}"/>
    <cellStyle name="常规 4" xfId="2" xr:uid="{00000000-0005-0000-0000-000031000000}"/>
    <cellStyle name="千位分隔" xfId="1" builtinId="3"/>
  </cellStyles>
  <dxfs count="0"/>
  <tableStyles count="0" defaultTableStyle="TableStyleMedium2" defaultPivotStyle="PivotStyleLight16"/>
  <colors>
    <mruColors>
      <color rgb="FFFFD1D2"/>
      <color rgb="FFF3EFED"/>
      <color rgb="FFBFC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4"/>
  <sheetViews>
    <sheetView tabSelected="1" zoomScale="80" zoomScaleNormal="80" workbookViewId="0">
      <pane ySplit="1" topLeftCell="A2" activePane="bottomLeft" state="frozen"/>
      <selection pane="bottomLeft" activeCell="K3" sqref="K3"/>
    </sheetView>
  </sheetViews>
  <sheetFormatPr defaultColWidth="8.84375" defaultRowHeight="15" customHeight="1" x14ac:dyDescent="0.3"/>
  <cols>
    <col min="1" max="1" width="8.84375" style="13"/>
    <col min="2" max="2" width="14.765625" style="139" customWidth="1"/>
    <col min="3" max="3" width="11.4609375" style="13"/>
    <col min="4" max="4" width="8.84375" style="13"/>
    <col min="5" max="5" width="10.53515625" style="13" customWidth="1"/>
    <col min="6" max="6" width="6.4609375" style="13" customWidth="1"/>
    <col min="7" max="8" width="8.84375" style="13" customWidth="1"/>
    <col min="9" max="9" width="8" style="13" customWidth="1"/>
    <col min="10" max="10" width="8.84375" style="13" customWidth="1"/>
    <col min="11" max="11" width="32.3828125" style="13" customWidth="1"/>
    <col min="12" max="12" width="19.3046875" style="13" customWidth="1"/>
    <col min="13" max="13" width="16.07421875" style="140" customWidth="1"/>
    <col min="14" max="14" width="8.23046875" style="141" customWidth="1"/>
    <col min="15" max="15" width="8.84375" style="1"/>
    <col min="16" max="16" width="8.84375" style="13"/>
    <col min="17" max="17" width="18.3828125" style="1" customWidth="1"/>
    <col min="18" max="18" width="8" style="13" customWidth="1"/>
    <col min="19" max="19" width="8.84375" style="13" customWidth="1"/>
    <col min="20" max="20" width="11.61328125" style="13" customWidth="1"/>
    <col min="21" max="21" width="7" style="13" customWidth="1"/>
    <col min="22" max="16384" width="8.84375" style="13"/>
  </cols>
  <sheetData>
    <row r="1" spans="1:33" s="31" customFormat="1" ht="45.9" customHeight="1" x14ac:dyDescent="0.3">
      <c r="A1" s="22" t="s">
        <v>0</v>
      </c>
      <c r="B1" s="23" t="s">
        <v>810</v>
      </c>
      <c r="C1" s="24" t="s">
        <v>1</v>
      </c>
      <c r="D1" s="23" t="s">
        <v>2</v>
      </c>
      <c r="E1" s="23" t="s">
        <v>811</v>
      </c>
      <c r="F1" s="23" t="s">
        <v>3</v>
      </c>
      <c r="G1" s="23" t="s">
        <v>4</v>
      </c>
      <c r="H1" s="23" t="s">
        <v>812</v>
      </c>
      <c r="I1" s="25" t="s">
        <v>5</v>
      </c>
      <c r="J1" s="23" t="s">
        <v>784</v>
      </c>
      <c r="K1" s="23" t="s">
        <v>813</v>
      </c>
      <c r="L1" s="26" t="s">
        <v>814</v>
      </c>
      <c r="M1" s="23" t="s">
        <v>6</v>
      </c>
      <c r="N1" s="27" t="s">
        <v>7</v>
      </c>
      <c r="O1" s="26" t="s">
        <v>815</v>
      </c>
      <c r="P1" s="23" t="s">
        <v>816</v>
      </c>
      <c r="Q1" s="26" t="s">
        <v>817</v>
      </c>
      <c r="R1" s="23" t="s">
        <v>818</v>
      </c>
      <c r="S1" s="28" t="s">
        <v>8</v>
      </c>
      <c r="T1" s="23" t="s">
        <v>819</v>
      </c>
      <c r="U1" s="25" t="s">
        <v>9</v>
      </c>
      <c r="V1" s="29"/>
      <c r="W1" s="30"/>
      <c r="X1" s="30"/>
      <c r="Y1" s="30"/>
      <c r="Z1" s="30"/>
      <c r="AA1" s="30"/>
      <c r="AB1" s="30"/>
      <c r="AC1" s="30"/>
      <c r="AD1" s="30"/>
      <c r="AE1" s="30"/>
      <c r="AF1" s="30"/>
      <c r="AG1" s="30"/>
    </row>
    <row r="2" spans="1:33" s="39" customFormat="1" ht="15" customHeight="1" x14ac:dyDescent="0.3">
      <c r="A2" s="32" t="s">
        <v>10</v>
      </c>
      <c r="B2" s="32" t="s">
        <v>11</v>
      </c>
      <c r="C2" s="33">
        <v>11516072</v>
      </c>
      <c r="D2" s="32" t="s">
        <v>12</v>
      </c>
      <c r="E2" s="32" t="s">
        <v>789</v>
      </c>
      <c r="F2" s="32" t="s">
        <v>13</v>
      </c>
      <c r="G2" s="32" t="s">
        <v>14</v>
      </c>
      <c r="H2" s="33"/>
      <c r="I2" s="34"/>
      <c r="J2" s="32" t="s">
        <v>15</v>
      </c>
      <c r="K2" s="33" t="s">
        <v>820</v>
      </c>
      <c r="L2" s="33" t="s">
        <v>821</v>
      </c>
      <c r="M2" s="35">
        <v>41.545000000000002</v>
      </c>
      <c r="N2" s="36">
        <f>M2/86.98*100</f>
        <v>47.763853759484938</v>
      </c>
      <c r="O2" s="37" t="s">
        <v>16</v>
      </c>
      <c r="P2" s="33">
        <v>9</v>
      </c>
      <c r="Q2" s="37" t="s">
        <v>822</v>
      </c>
      <c r="R2" s="33">
        <v>87</v>
      </c>
      <c r="S2" s="36">
        <f t="shared" ref="S2:S19" si="0">R2*100/90</f>
        <v>96.666666666666671</v>
      </c>
      <c r="T2" s="32" t="s">
        <v>17</v>
      </c>
      <c r="U2" s="38">
        <f t="shared" ref="U2:U19" si="1">0.8*N2+0.2*(P2+S2*0.9)</f>
        <v>57.411083007587955</v>
      </c>
      <c r="V2" s="34"/>
    </row>
    <row r="3" spans="1:33" s="39" customFormat="1" ht="15" customHeight="1" x14ac:dyDescent="0.3">
      <c r="A3" s="32" t="s">
        <v>10</v>
      </c>
      <c r="B3" s="32" t="s">
        <v>11</v>
      </c>
      <c r="C3" s="33">
        <v>11516069</v>
      </c>
      <c r="D3" s="32" t="s">
        <v>18</v>
      </c>
      <c r="E3" s="32" t="s">
        <v>789</v>
      </c>
      <c r="F3" s="32" t="s">
        <v>13</v>
      </c>
      <c r="G3" s="32" t="s">
        <v>14</v>
      </c>
      <c r="H3" s="33"/>
      <c r="I3" s="34"/>
      <c r="J3" s="32" t="s">
        <v>15</v>
      </c>
      <c r="K3" s="33" t="s">
        <v>823</v>
      </c>
      <c r="L3" s="33"/>
      <c r="M3" s="35">
        <v>40.116999999999997</v>
      </c>
      <c r="N3" s="36">
        <f t="shared" ref="N3:N18" si="2">M3/86.98*100</f>
        <v>46.12209703380087</v>
      </c>
      <c r="O3" s="40"/>
      <c r="P3" s="33"/>
      <c r="Q3" s="37" t="s">
        <v>824</v>
      </c>
      <c r="R3" s="33">
        <v>83</v>
      </c>
      <c r="S3" s="36">
        <f t="shared" si="0"/>
        <v>92.222222222222229</v>
      </c>
      <c r="T3" s="32" t="s">
        <v>17</v>
      </c>
      <c r="U3" s="38">
        <f t="shared" si="1"/>
        <v>53.497677627040702</v>
      </c>
      <c r="V3" s="34"/>
    </row>
    <row r="4" spans="1:33" s="39" customFormat="1" ht="15" customHeight="1" x14ac:dyDescent="0.3">
      <c r="A4" s="32" t="s">
        <v>10</v>
      </c>
      <c r="B4" s="41"/>
      <c r="C4" s="33">
        <v>11816018</v>
      </c>
      <c r="D4" s="32" t="s">
        <v>19</v>
      </c>
      <c r="E4" s="32" t="s">
        <v>789</v>
      </c>
      <c r="F4" s="32" t="s">
        <v>13</v>
      </c>
      <c r="G4" s="32" t="s">
        <v>14</v>
      </c>
      <c r="H4" s="33"/>
      <c r="I4" s="34"/>
      <c r="J4" s="32"/>
      <c r="K4" s="33" t="s">
        <v>20</v>
      </c>
      <c r="L4" s="32" t="s">
        <v>825</v>
      </c>
      <c r="M4" s="35">
        <v>34.674999999999997</v>
      </c>
      <c r="N4" s="36">
        <f t="shared" si="2"/>
        <v>39.865486318693947</v>
      </c>
      <c r="O4" s="40"/>
      <c r="P4" s="33"/>
      <c r="Q4" s="40" t="s">
        <v>826</v>
      </c>
      <c r="R4" s="33">
        <v>86</v>
      </c>
      <c r="S4" s="36">
        <f t="shared" si="0"/>
        <v>95.555555555555557</v>
      </c>
      <c r="T4" s="32" t="s">
        <v>21</v>
      </c>
      <c r="U4" s="38">
        <f t="shared" si="1"/>
        <v>49.092389054955163</v>
      </c>
      <c r="V4" s="34"/>
    </row>
    <row r="5" spans="1:33" s="39" customFormat="1" ht="15" customHeight="1" x14ac:dyDescent="0.3">
      <c r="A5" s="32" t="s">
        <v>10</v>
      </c>
      <c r="B5" s="33"/>
      <c r="C5" s="42">
        <v>11716080</v>
      </c>
      <c r="D5" s="32" t="s">
        <v>22</v>
      </c>
      <c r="E5" s="32" t="s">
        <v>789</v>
      </c>
      <c r="F5" s="32" t="s">
        <v>13</v>
      </c>
      <c r="G5" s="32" t="s">
        <v>14</v>
      </c>
      <c r="H5" s="33"/>
      <c r="I5" s="34"/>
      <c r="J5" s="32"/>
      <c r="K5" s="33" t="s">
        <v>827</v>
      </c>
      <c r="L5" s="33"/>
      <c r="M5" s="35">
        <v>31.414999999999999</v>
      </c>
      <c r="N5" s="36">
        <f t="shared" si="2"/>
        <v>36.117498275465621</v>
      </c>
      <c r="O5" s="40"/>
      <c r="P5" s="33"/>
      <c r="Q5" s="40"/>
      <c r="R5" s="33">
        <v>82</v>
      </c>
      <c r="S5" s="36">
        <f t="shared" si="0"/>
        <v>91.111111111111114</v>
      </c>
      <c r="T5" s="32" t="s">
        <v>21</v>
      </c>
      <c r="U5" s="38">
        <f t="shared" si="1"/>
        <v>45.293998620372506</v>
      </c>
      <c r="V5" s="34"/>
    </row>
    <row r="6" spans="1:33" s="39" customFormat="1" ht="15" customHeight="1" x14ac:dyDescent="0.3">
      <c r="A6" s="32" t="s">
        <v>10</v>
      </c>
      <c r="B6" s="33"/>
      <c r="C6" s="33">
        <v>11516078</v>
      </c>
      <c r="D6" s="32" t="s">
        <v>23</v>
      </c>
      <c r="E6" s="32" t="s">
        <v>789</v>
      </c>
      <c r="F6" s="32" t="s">
        <v>13</v>
      </c>
      <c r="G6" s="32" t="s">
        <v>14</v>
      </c>
      <c r="H6" s="33"/>
      <c r="I6" s="34"/>
      <c r="J6" s="32" t="s">
        <v>15</v>
      </c>
      <c r="K6" s="33" t="s">
        <v>24</v>
      </c>
      <c r="L6" s="33"/>
      <c r="M6" s="35">
        <v>27.446999999999999</v>
      </c>
      <c r="N6" s="36">
        <f t="shared" si="2"/>
        <v>31.555530006898135</v>
      </c>
      <c r="O6" s="40"/>
      <c r="P6" s="33"/>
      <c r="Q6" s="40" t="s">
        <v>828</v>
      </c>
      <c r="R6" s="33">
        <v>90</v>
      </c>
      <c r="S6" s="36">
        <f t="shared" si="0"/>
        <v>100</v>
      </c>
      <c r="T6" s="32" t="s">
        <v>21</v>
      </c>
      <c r="U6" s="38">
        <f t="shared" si="1"/>
        <v>43.244424005518511</v>
      </c>
      <c r="V6" s="34"/>
    </row>
    <row r="7" spans="1:33" s="39" customFormat="1" ht="15" customHeight="1" x14ac:dyDescent="0.3">
      <c r="A7" s="32" t="s">
        <v>10</v>
      </c>
      <c r="B7" s="33"/>
      <c r="C7" s="33">
        <v>11816016</v>
      </c>
      <c r="D7" s="32" t="s">
        <v>25</v>
      </c>
      <c r="E7" s="32" t="s">
        <v>789</v>
      </c>
      <c r="F7" s="32" t="s">
        <v>13</v>
      </c>
      <c r="G7" s="32" t="s">
        <v>14</v>
      </c>
      <c r="H7" s="33"/>
      <c r="I7" s="34"/>
      <c r="J7" s="32" t="s">
        <v>15</v>
      </c>
      <c r="K7" s="33" t="s">
        <v>26</v>
      </c>
      <c r="L7" s="33"/>
      <c r="M7" s="35">
        <v>27.454000000000001</v>
      </c>
      <c r="N7" s="36">
        <f t="shared" si="2"/>
        <v>31.563577833984823</v>
      </c>
      <c r="O7" s="40" t="s">
        <v>27</v>
      </c>
      <c r="P7" s="33"/>
      <c r="Q7" s="40" t="s">
        <v>829</v>
      </c>
      <c r="R7" s="33">
        <v>83</v>
      </c>
      <c r="S7" s="36">
        <f t="shared" si="0"/>
        <v>92.222222222222229</v>
      </c>
      <c r="T7" s="32" t="s">
        <v>21</v>
      </c>
      <c r="U7" s="38">
        <f t="shared" si="1"/>
        <v>41.850862267187864</v>
      </c>
      <c r="V7" s="34"/>
    </row>
    <row r="8" spans="1:33" s="39" customFormat="1" ht="15" customHeight="1" x14ac:dyDescent="0.3">
      <c r="A8" s="32" t="s">
        <v>10</v>
      </c>
      <c r="B8" s="33"/>
      <c r="C8" s="42">
        <v>11816083</v>
      </c>
      <c r="D8" s="32" t="s">
        <v>28</v>
      </c>
      <c r="E8" s="32" t="s">
        <v>789</v>
      </c>
      <c r="F8" s="32" t="s">
        <v>13</v>
      </c>
      <c r="G8" s="32" t="s">
        <v>14</v>
      </c>
      <c r="H8" s="33"/>
      <c r="I8" s="34"/>
      <c r="J8" s="32"/>
      <c r="K8" s="33" t="s">
        <v>830</v>
      </c>
      <c r="L8" s="33"/>
      <c r="M8" s="35">
        <v>25.132000000000001</v>
      </c>
      <c r="N8" s="36">
        <f t="shared" si="2"/>
        <v>28.893998620372503</v>
      </c>
      <c r="O8" s="40"/>
      <c r="P8" s="33"/>
      <c r="Q8" s="40"/>
      <c r="R8" s="33">
        <v>82</v>
      </c>
      <c r="S8" s="36">
        <f t="shared" si="0"/>
        <v>91.111111111111114</v>
      </c>
      <c r="T8" s="32" t="s">
        <v>17</v>
      </c>
      <c r="U8" s="38">
        <f t="shared" si="1"/>
        <v>39.515198896298003</v>
      </c>
      <c r="V8" s="34"/>
    </row>
    <row r="9" spans="1:33" s="39" customFormat="1" ht="15" customHeight="1" x14ac:dyDescent="0.3">
      <c r="A9" s="32" t="s">
        <v>10</v>
      </c>
      <c r="B9" s="33"/>
      <c r="C9" s="33">
        <v>11516076</v>
      </c>
      <c r="D9" s="32" t="s">
        <v>29</v>
      </c>
      <c r="E9" s="32" t="s">
        <v>789</v>
      </c>
      <c r="F9" s="32" t="s">
        <v>13</v>
      </c>
      <c r="G9" s="32" t="s">
        <v>14</v>
      </c>
      <c r="H9" s="33"/>
      <c r="I9" s="34"/>
      <c r="J9" s="32" t="s">
        <v>15</v>
      </c>
      <c r="K9" s="33" t="s">
        <v>30</v>
      </c>
      <c r="L9" s="33"/>
      <c r="M9" s="35">
        <v>24.29</v>
      </c>
      <c r="N9" s="36">
        <f t="shared" si="2"/>
        <v>27.925959990802479</v>
      </c>
      <c r="O9" s="40"/>
      <c r="P9" s="33"/>
      <c r="Q9" s="40" t="s">
        <v>831</v>
      </c>
      <c r="R9" s="33">
        <v>88</v>
      </c>
      <c r="S9" s="36">
        <f t="shared" si="0"/>
        <v>97.777777777777771</v>
      </c>
      <c r="T9" s="32" t="s">
        <v>17</v>
      </c>
      <c r="U9" s="38">
        <f t="shared" si="1"/>
        <v>39.940767992641987</v>
      </c>
      <c r="V9" s="34"/>
    </row>
    <row r="10" spans="1:33" s="39" customFormat="1" ht="15" customHeight="1" x14ac:dyDescent="0.3">
      <c r="A10" s="32" t="s">
        <v>10</v>
      </c>
      <c r="B10" s="33"/>
      <c r="C10" s="33">
        <v>11716085</v>
      </c>
      <c r="D10" s="32" t="s">
        <v>31</v>
      </c>
      <c r="E10" s="32" t="s">
        <v>789</v>
      </c>
      <c r="F10" s="32" t="s">
        <v>13</v>
      </c>
      <c r="G10" s="32" t="s">
        <v>14</v>
      </c>
      <c r="H10" s="33"/>
      <c r="I10" s="34"/>
      <c r="J10" s="32" t="s">
        <v>15</v>
      </c>
      <c r="K10" s="33" t="s">
        <v>832</v>
      </c>
      <c r="L10" s="33"/>
      <c r="M10" s="35">
        <v>24.135999999999999</v>
      </c>
      <c r="N10" s="36">
        <f t="shared" si="2"/>
        <v>27.748907794895377</v>
      </c>
      <c r="O10" s="40"/>
      <c r="P10" s="33"/>
      <c r="Q10" s="37" t="s">
        <v>833</v>
      </c>
      <c r="R10" s="33">
        <v>86</v>
      </c>
      <c r="S10" s="36">
        <f t="shared" si="0"/>
        <v>95.555555555555557</v>
      </c>
      <c r="T10" s="32" t="s">
        <v>17</v>
      </c>
      <c r="U10" s="38">
        <f t="shared" si="1"/>
        <v>39.399126235916299</v>
      </c>
      <c r="V10" s="34"/>
    </row>
    <row r="11" spans="1:33" s="39" customFormat="1" ht="15" customHeight="1" x14ac:dyDescent="0.3">
      <c r="A11" s="32" t="s">
        <v>10</v>
      </c>
      <c r="B11" s="33"/>
      <c r="C11" s="33">
        <v>11716084</v>
      </c>
      <c r="D11" s="32" t="s">
        <v>32</v>
      </c>
      <c r="E11" s="32" t="s">
        <v>789</v>
      </c>
      <c r="F11" s="32" t="s">
        <v>13</v>
      </c>
      <c r="G11" s="32" t="s">
        <v>14</v>
      </c>
      <c r="H11" s="33"/>
      <c r="I11" s="34"/>
      <c r="J11" s="32" t="s">
        <v>15</v>
      </c>
      <c r="K11" s="33" t="s">
        <v>33</v>
      </c>
      <c r="L11" s="33"/>
      <c r="M11" s="35">
        <v>21.861000000000001</v>
      </c>
      <c r="N11" s="36">
        <f t="shared" si="2"/>
        <v>25.133363991722234</v>
      </c>
      <c r="O11" s="40"/>
      <c r="P11" s="33"/>
      <c r="Q11" s="40" t="s">
        <v>834</v>
      </c>
      <c r="R11" s="33">
        <v>85</v>
      </c>
      <c r="S11" s="36">
        <f t="shared" si="0"/>
        <v>94.444444444444443</v>
      </c>
      <c r="T11" s="32" t="s">
        <v>17</v>
      </c>
      <c r="U11" s="38">
        <f t="shared" si="1"/>
        <v>37.106691193377785</v>
      </c>
      <c r="V11" s="34"/>
    </row>
    <row r="12" spans="1:33" s="39" customFormat="1" ht="15" customHeight="1" x14ac:dyDescent="0.3">
      <c r="A12" s="32" t="s">
        <v>10</v>
      </c>
      <c r="B12" s="33"/>
      <c r="C12" s="33">
        <v>11916007</v>
      </c>
      <c r="D12" s="32" t="s">
        <v>34</v>
      </c>
      <c r="E12" s="32" t="s">
        <v>789</v>
      </c>
      <c r="F12" s="32" t="s">
        <v>13</v>
      </c>
      <c r="G12" s="32" t="s">
        <v>14</v>
      </c>
      <c r="H12" s="33"/>
      <c r="I12" s="34"/>
      <c r="J12" s="32"/>
      <c r="K12" s="33" t="s">
        <v>35</v>
      </c>
      <c r="L12" s="33"/>
      <c r="M12" s="35">
        <v>19.376000000000001</v>
      </c>
      <c r="N12" s="36">
        <f t="shared" si="2"/>
        <v>22.276385375948493</v>
      </c>
      <c r="O12" s="37" t="s">
        <v>36</v>
      </c>
      <c r="P12" s="33">
        <v>2</v>
      </c>
      <c r="Q12" s="40" t="s">
        <v>835</v>
      </c>
      <c r="R12" s="33">
        <v>88</v>
      </c>
      <c r="S12" s="36">
        <f t="shared" si="0"/>
        <v>97.777777777777771</v>
      </c>
      <c r="T12" s="32" t="s">
        <v>17</v>
      </c>
      <c r="U12" s="38">
        <f t="shared" si="1"/>
        <v>35.821108300758794</v>
      </c>
      <c r="V12" s="34"/>
    </row>
    <row r="13" spans="1:33" s="39" customFormat="1" ht="15" customHeight="1" x14ac:dyDescent="0.3">
      <c r="A13" s="32" t="s">
        <v>10</v>
      </c>
      <c r="B13" s="33"/>
      <c r="C13" s="33">
        <v>11816017</v>
      </c>
      <c r="D13" s="32" t="s">
        <v>37</v>
      </c>
      <c r="E13" s="32" t="s">
        <v>789</v>
      </c>
      <c r="F13" s="32" t="s">
        <v>13</v>
      </c>
      <c r="G13" s="32" t="s">
        <v>14</v>
      </c>
      <c r="H13" s="33"/>
      <c r="I13" s="34"/>
      <c r="J13" s="32" t="s">
        <v>15</v>
      </c>
      <c r="K13" s="33" t="s">
        <v>836</v>
      </c>
      <c r="L13" s="33"/>
      <c r="M13" s="35">
        <v>18.332999999999998</v>
      </c>
      <c r="N13" s="36">
        <f t="shared" si="2"/>
        <v>21.07725914003219</v>
      </c>
      <c r="O13" s="40"/>
      <c r="P13" s="33"/>
      <c r="Q13" s="40" t="s">
        <v>837</v>
      </c>
      <c r="R13" s="33">
        <v>88</v>
      </c>
      <c r="S13" s="36">
        <f t="shared" si="0"/>
        <v>97.777777777777771</v>
      </c>
      <c r="T13" s="32" t="s">
        <v>17</v>
      </c>
      <c r="U13" s="38">
        <f t="shared" si="1"/>
        <v>34.461807312025755</v>
      </c>
      <c r="V13" s="34"/>
    </row>
    <row r="14" spans="1:33" s="39" customFormat="1" ht="15" customHeight="1" x14ac:dyDescent="0.3">
      <c r="A14" s="32" t="s">
        <v>10</v>
      </c>
      <c r="B14" s="33"/>
      <c r="C14" s="33">
        <v>11916006</v>
      </c>
      <c r="D14" s="32" t="s">
        <v>38</v>
      </c>
      <c r="E14" s="32" t="s">
        <v>789</v>
      </c>
      <c r="F14" s="32" t="s">
        <v>13</v>
      </c>
      <c r="G14" s="32" t="s">
        <v>14</v>
      </c>
      <c r="H14" s="33"/>
      <c r="I14" s="34"/>
      <c r="J14" s="32"/>
      <c r="K14" s="33" t="s">
        <v>838</v>
      </c>
      <c r="L14" s="33"/>
      <c r="M14" s="35">
        <v>13.385</v>
      </c>
      <c r="N14" s="36">
        <f t="shared" si="2"/>
        <v>15.38859507932858</v>
      </c>
      <c r="O14" s="40"/>
      <c r="P14" s="33"/>
      <c r="Q14" s="37" t="s">
        <v>839</v>
      </c>
      <c r="R14" s="33">
        <v>86</v>
      </c>
      <c r="S14" s="36">
        <f t="shared" si="0"/>
        <v>95.555555555555557</v>
      </c>
      <c r="T14" s="32" t="s">
        <v>17</v>
      </c>
      <c r="U14" s="38">
        <f t="shared" si="1"/>
        <v>29.510876063462863</v>
      </c>
      <c r="V14" s="34"/>
    </row>
    <row r="15" spans="1:33" s="39" customFormat="1" ht="15" customHeight="1" x14ac:dyDescent="0.3">
      <c r="A15" s="32" t="s">
        <v>10</v>
      </c>
      <c r="B15" s="33"/>
      <c r="C15" s="33">
        <v>11716074</v>
      </c>
      <c r="D15" s="32" t="s">
        <v>39</v>
      </c>
      <c r="E15" s="32" t="s">
        <v>789</v>
      </c>
      <c r="F15" s="32" t="s">
        <v>13</v>
      </c>
      <c r="G15" s="32" t="s">
        <v>14</v>
      </c>
      <c r="H15" s="33"/>
      <c r="I15" s="34"/>
      <c r="J15" s="32"/>
      <c r="K15" s="33" t="s">
        <v>840</v>
      </c>
      <c r="L15" s="33"/>
      <c r="M15" s="35">
        <v>13.095000000000001</v>
      </c>
      <c r="N15" s="36">
        <f t="shared" si="2"/>
        <v>15.055185100022994</v>
      </c>
      <c r="O15" s="40"/>
      <c r="P15" s="33"/>
      <c r="Q15" s="40" t="s">
        <v>841</v>
      </c>
      <c r="R15" s="33">
        <v>88</v>
      </c>
      <c r="S15" s="36">
        <f t="shared" si="0"/>
        <v>97.777777777777771</v>
      </c>
      <c r="T15" s="32" t="s">
        <v>17</v>
      </c>
      <c r="U15" s="38">
        <f t="shared" si="1"/>
        <v>29.644148080018397</v>
      </c>
      <c r="V15" s="34"/>
    </row>
    <row r="16" spans="1:33" s="39" customFormat="1" ht="15" customHeight="1" x14ac:dyDescent="0.3">
      <c r="A16" s="32" t="s">
        <v>10</v>
      </c>
      <c r="B16" s="33"/>
      <c r="C16" s="33">
        <v>11616078</v>
      </c>
      <c r="D16" s="32" t="s">
        <v>40</v>
      </c>
      <c r="E16" s="32" t="s">
        <v>789</v>
      </c>
      <c r="F16" s="32" t="s">
        <v>13</v>
      </c>
      <c r="G16" s="32" t="s">
        <v>14</v>
      </c>
      <c r="H16" s="33"/>
      <c r="I16" s="34"/>
      <c r="J16" s="32"/>
      <c r="K16" s="33" t="s">
        <v>842</v>
      </c>
      <c r="L16" s="33"/>
      <c r="M16" s="35">
        <v>10.708</v>
      </c>
      <c r="N16" s="36">
        <f t="shared" si="2"/>
        <v>12.310876063462866</v>
      </c>
      <c r="O16" s="40"/>
      <c r="P16" s="33"/>
      <c r="Q16" s="37" t="s">
        <v>843</v>
      </c>
      <c r="R16" s="33">
        <v>86</v>
      </c>
      <c r="S16" s="36">
        <f t="shared" si="0"/>
        <v>95.555555555555557</v>
      </c>
      <c r="T16" s="32" t="s">
        <v>17</v>
      </c>
      <c r="U16" s="38">
        <f t="shared" si="1"/>
        <v>27.048700850770292</v>
      </c>
      <c r="V16" s="34"/>
    </row>
    <row r="17" spans="1:22" s="39" customFormat="1" ht="15" customHeight="1" x14ac:dyDescent="0.3">
      <c r="A17" s="32" t="s">
        <v>10</v>
      </c>
      <c r="B17" s="33"/>
      <c r="C17" s="33">
        <v>11716026</v>
      </c>
      <c r="D17" s="32" t="s">
        <v>41</v>
      </c>
      <c r="E17" s="32" t="s">
        <v>789</v>
      </c>
      <c r="F17" s="32" t="s">
        <v>13</v>
      </c>
      <c r="G17" s="32" t="s">
        <v>14</v>
      </c>
      <c r="H17" s="33"/>
      <c r="I17" s="34"/>
      <c r="J17" s="32"/>
      <c r="K17" s="33" t="s">
        <v>844</v>
      </c>
      <c r="L17" s="33"/>
      <c r="M17" s="35">
        <v>10.346</v>
      </c>
      <c r="N17" s="36">
        <f t="shared" si="2"/>
        <v>11.894688434122786</v>
      </c>
      <c r="O17" s="40"/>
      <c r="P17" s="33"/>
      <c r="Q17" s="40" t="s">
        <v>845</v>
      </c>
      <c r="R17" s="33">
        <v>86</v>
      </c>
      <c r="S17" s="36">
        <f t="shared" si="0"/>
        <v>95.555555555555557</v>
      </c>
      <c r="T17" s="32" t="s">
        <v>17</v>
      </c>
      <c r="U17" s="38">
        <f t="shared" si="1"/>
        <v>26.71575074729823</v>
      </c>
      <c r="V17" s="34"/>
    </row>
    <row r="18" spans="1:22" s="39" customFormat="1" ht="15" customHeight="1" x14ac:dyDescent="0.3">
      <c r="A18" s="32" t="s">
        <v>10</v>
      </c>
      <c r="B18" s="33"/>
      <c r="C18" s="33">
        <v>11616071</v>
      </c>
      <c r="D18" s="32" t="s">
        <v>42</v>
      </c>
      <c r="E18" s="32" t="s">
        <v>789</v>
      </c>
      <c r="F18" s="32" t="s">
        <v>13</v>
      </c>
      <c r="G18" s="32" t="s">
        <v>14</v>
      </c>
      <c r="H18" s="33"/>
      <c r="I18" s="34"/>
      <c r="J18" s="32"/>
      <c r="K18" s="33"/>
      <c r="L18" s="32" t="s">
        <v>846</v>
      </c>
      <c r="M18" s="35">
        <v>6</v>
      </c>
      <c r="N18" s="36">
        <f t="shared" si="2"/>
        <v>6.8981375028742242</v>
      </c>
      <c r="O18" s="40"/>
      <c r="P18" s="33"/>
      <c r="Q18" s="40" t="s">
        <v>847</v>
      </c>
      <c r="R18" s="33">
        <v>84</v>
      </c>
      <c r="S18" s="36">
        <f t="shared" si="0"/>
        <v>93.333333333333329</v>
      </c>
      <c r="T18" s="32" t="s">
        <v>17</v>
      </c>
      <c r="U18" s="38">
        <f t="shared" si="1"/>
        <v>22.31851000229938</v>
      </c>
      <c r="V18" s="34"/>
    </row>
    <row r="19" spans="1:22" s="39" customFormat="1" ht="15" customHeight="1" x14ac:dyDescent="0.3">
      <c r="A19" s="32" t="s">
        <v>10</v>
      </c>
      <c r="B19" s="33"/>
      <c r="C19" s="33">
        <v>11616077</v>
      </c>
      <c r="D19" s="32" t="s">
        <v>43</v>
      </c>
      <c r="E19" s="32" t="s">
        <v>789</v>
      </c>
      <c r="F19" s="32" t="s">
        <v>13</v>
      </c>
      <c r="G19" s="32" t="s">
        <v>14</v>
      </c>
      <c r="H19" s="33"/>
      <c r="I19" s="34"/>
      <c r="J19" s="32"/>
      <c r="K19" s="33"/>
      <c r="L19" s="33"/>
      <c r="M19" s="35"/>
      <c r="N19" s="36"/>
      <c r="O19" s="37" t="s">
        <v>16</v>
      </c>
      <c r="P19" s="33">
        <v>9</v>
      </c>
      <c r="Q19" s="37" t="s">
        <v>848</v>
      </c>
      <c r="R19" s="33">
        <v>90</v>
      </c>
      <c r="S19" s="36">
        <f t="shared" si="0"/>
        <v>100</v>
      </c>
      <c r="T19" s="32" t="s">
        <v>44</v>
      </c>
      <c r="U19" s="38">
        <f t="shared" si="1"/>
        <v>19.8</v>
      </c>
      <c r="V19" s="34"/>
    </row>
    <row r="20" spans="1:22" s="39" customFormat="1" ht="15" customHeight="1" x14ac:dyDescent="0.3">
      <c r="A20" s="32" t="s">
        <v>10</v>
      </c>
      <c r="B20" s="33"/>
      <c r="C20" s="33">
        <v>11716077</v>
      </c>
      <c r="D20" s="32" t="s">
        <v>45</v>
      </c>
      <c r="E20" s="32" t="s">
        <v>789</v>
      </c>
      <c r="F20" s="32" t="s">
        <v>46</v>
      </c>
      <c r="G20" s="32" t="s">
        <v>14</v>
      </c>
      <c r="H20" s="33"/>
      <c r="I20" s="34"/>
      <c r="J20" s="32"/>
      <c r="K20" s="33"/>
      <c r="L20" s="33"/>
      <c r="M20" s="35"/>
      <c r="N20" s="36"/>
      <c r="O20" s="37" t="s">
        <v>47</v>
      </c>
      <c r="P20" s="33">
        <v>5</v>
      </c>
      <c r="Q20" s="40" t="s">
        <v>849</v>
      </c>
      <c r="R20" s="33">
        <v>88</v>
      </c>
      <c r="S20" s="36">
        <f t="shared" ref="S20:S51" si="3">R20*100/90</f>
        <v>97.777777777777771</v>
      </c>
      <c r="T20" s="32" t="s">
        <v>790</v>
      </c>
      <c r="U20" s="38">
        <f t="shared" ref="U20:U26" si="4">0.8*N20+0.2*(P20+S20*0.9)</f>
        <v>18.600000000000001</v>
      </c>
      <c r="V20" s="34"/>
    </row>
    <row r="21" spans="1:22" s="39" customFormat="1" ht="15" customHeight="1" x14ac:dyDescent="0.3">
      <c r="A21" s="32" t="s">
        <v>10</v>
      </c>
      <c r="B21" s="33"/>
      <c r="C21" s="33">
        <v>11616073</v>
      </c>
      <c r="D21" s="32" t="s">
        <v>48</v>
      </c>
      <c r="E21" s="32" t="s">
        <v>789</v>
      </c>
      <c r="F21" s="32" t="s">
        <v>13</v>
      </c>
      <c r="G21" s="32" t="s">
        <v>14</v>
      </c>
      <c r="H21" s="33"/>
      <c r="I21" s="34"/>
      <c r="J21" s="32"/>
      <c r="K21" s="33"/>
      <c r="L21" s="33"/>
      <c r="M21" s="35"/>
      <c r="N21" s="36"/>
      <c r="O21" s="37" t="s">
        <v>850</v>
      </c>
      <c r="P21" s="33">
        <v>2</v>
      </c>
      <c r="Q21" s="37" t="s">
        <v>49</v>
      </c>
      <c r="R21" s="33">
        <v>84</v>
      </c>
      <c r="S21" s="36">
        <f t="shared" si="3"/>
        <v>93.333333333333329</v>
      </c>
      <c r="T21" s="33"/>
      <c r="U21" s="38">
        <f t="shared" si="4"/>
        <v>17.2</v>
      </c>
      <c r="V21" s="34"/>
    </row>
    <row r="22" spans="1:22" s="39" customFormat="1" ht="15" customHeight="1" x14ac:dyDescent="0.3">
      <c r="A22" s="32" t="s">
        <v>10</v>
      </c>
      <c r="B22" s="33"/>
      <c r="C22" s="33">
        <v>11716078</v>
      </c>
      <c r="D22" s="32" t="s">
        <v>50</v>
      </c>
      <c r="E22" s="32" t="s">
        <v>789</v>
      </c>
      <c r="F22" s="32" t="s">
        <v>13</v>
      </c>
      <c r="G22" s="32" t="s">
        <v>14</v>
      </c>
      <c r="H22" s="33"/>
      <c r="I22" s="34"/>
      <c r="J22" s="32"/>
      <c r="K22" s="33"/>
      <c r="L22" s="33"/>
      <c r="M22" s="35"/>
      <c r="N22" s="36"/>
      <c r="O22" s="40"/>
      <c r="P22" s="33"/>
      <c r="Q22" s="40" t="s">
        <v>851</v>
      </c>
      <c r="R22" s="33">
        <v>86</v>
      </c>
      <c r="S22" s="36">
        <f t="shared" si="3"/>
        <v>95.555555555555557</v>
      </c>
      <c r="T22" s="33"/>
      <c r="U22" s="38">
        <f t="shared" si="4"/>
        <v>17.2</v>
      </c>
      <c r="V22" s="34"/>
    </row>
    <row r="23" spans="1:22" s="39" customFormat="1" ht="15" customHeight="1" x14ac:dyDescent="0.3">
      <c r="A23" s="32" t="s">
        <v>10</v>
      </c>
      <c r="B23" s="33"/>
      <c r="C23" s="33">
        <v>11716071</v>
      </c>
      <c r="D23" s="32" t="s">
        <v>51</v>
      </c>
      <c r="E23" s="32" t="s">
        <v>789</v>
      </c>
      <c r="F23" s="32" t="s">
        <v>13</v>
      </c>
      <c r="G23" s="32" t="s">
        <v>14</v>
      </c>
      <c r="H23" s="33"/>
      <c r="I23" s="34"/>
      <c r="J23" s="32"/>
      <c r="K23" s="33"/>
      <c r="L23" s="33"/>
      <c r="M23" s="35"/>
      <c r="N23" s="36"/>
      <c r="O23" s="40"/>
      <c r="P23" s="33"/>
      <c r="Q23" s="40" t="s">
        <v>852</v>
      </c>
      <c r="R23" s="33">
        <v>86</v>
      </c>
      <c r="S23" s="36">
        <f t="shared" si="3"/>
        <v>95.555555555555557</v>
      </c>
      <c r="T23" s="33"/>
      <c r="U23" s="38">
        <f t="shared" si="4"/>
        <v>17.2</v>
      </c>
      <c r="V23" s="34"/>
    </row>
    <row r="24" spans="1:22" s="39" customFormat="1" ht="15" customHeight="1" x14ac:dyDescent="0.3">
      <c r="A24" s="32" t="s">
        <v>10</v>
      </c>
      <c r="B24" s="33"/>
      <c r="C24" s="33">
        <v>11916095</v>
      </c>
      <c r="D24" s="32" t="s">
        <v>52</v>
      </c>
      <c r="E24" s="32" t="s">
        <v>789</v>
      </c>
      <c r="F24" s="32" t="s">
        <v>13</v>
      </c>
      <c r="G24" s="32" t="s">
        <v>14</v>
      </c>
      <c r="H24" s="33"/>
      <c r="I24" s="34"/>
      <c r="J24" s="32"/>
      <c r="K24" s="33"/>
      <c r="L24" s="33"/>
      <c r="M24" s="35"/>
      <c r="N24" s="36"/>
      <c r="O24" s="40"/>
      <c r="P24" s="33"/>
      <c r="Q24" s="40" t="s">
        <v>853</v>
      </c>
      <c r="R24" s="33">
        <v>84</v>
      </c>
      <c r="S24" s="36">
        <f t="shared" si="3"/>
        <v>93.333333333333329</v>
      </c>
      <c r="T24" s="33"/>
      <c r="U24" s="38">
        <f t="shared" si="4"/>
        <v>16.8</v>
      </c>
      <c r="V24" s="34"/>
    </row>
    <row r="25" spans="1:22" s="39" customFormat="1" ht="15" customHeight="1" x14ac:dyDescent="0.3">
      <c r="A25" s="32" t="s">
        <v>10</v>
      </c>
      <c r="B25" s="33"/>
      <c r="C25" s="33">
        <v>11916112</v>
      </c>
      <c r="D25" s="32" t="s">
        <v>53</v>
      </c>
      <c r="E25" s="32" t="s">
        <v>789</v>
      </c>
      <c r="F25" s="32" t="s">
        <v>13</v>
      </c>
      <c r="G25" s="32" t="s">
        <v>14</v>
      </c>
      <c r="H25" s="33"/>
      <c r="I25" s="34"/>
      <c r="J25" s="32"/>
      <c r="K25" s="33"/>
      <c r="L25" s="33"/>
      <c r="M25" s="35"/>
      <c r="N25" s="36"/>
      <c r="O25" s="40"/>
      <c r="P25" s="33"/>
      <c r="Q25" s="40"/>
      <c r="R25" s="33">
        <v>82</v>
      </c>
      <c r="S25" s="36">
        <f t="shared" si="3"/>
        <v>91.111111111111114</v>
      </c>
      <c r="T25" s="33"/>
      <c r="U25" s="38">
        <f t="shared" si="4"/>
        <v>16.400000000000002</v>
      </c>
      <c r="V25" s="34"/>
    </row>
    <row r="26" spans="1:22" s="39" customFormat="1" ht="15" customHeight="1" x14ac:dyDescent="0.3">
      <c r="A26" s="32" t="s">
        <v>10</v>
      </c>
      <c r="B26" s="33"/>
      <c r="C26" s="33">
        <v>11616076</v>
      </c>
      <c r="D26" s="32" t="s">
        <v>54</v>
      </c>
      <c r="E26" s="32" t="s">
        <v>789</v>
      </c>
      <c r="F26" s="32" t="s">
        <v>13</v>
      </c>
      <c r="G26" s="32" t="s">
        <v>14</v>
      </c>
      <c r="H26" s="33"/>
      <c r="I26" s="34"/>
      <c r="J26" s="32"/>
      <c r="K26" s="33"/>
      <c r="L26" s="33"/>
      <c r="M26" s="35"/>
      <c r="N26" s="36"/>
      <c r="O26" s="40"/>
      <c r="P26" s="33"/>
      <c r="Q26" s="40"/>
      <c r="R26" s="33">
        <v>82</v>
      </c>
      <c r="S26" s="36">
        <f t="shared" si="3"/>
        <v>91.111111111111114</v>
      </c>
      <c r="T26" s="33"/>
      <c r="U26" s="38">
        <f t="shared" si="4"/>
        <v>16.400000000000002</v>
      </c>
      <c r="V26" s="34"/>
    </row>
    <row r="27" spans="1:22" s="39" customFormat="1" ht="15" customHeight="1" x14ac:dyDescent="0.3">
      <c r="A27" s="32" t="s">
        <v>10</v>
      </c>
      <c r="B27" s="33"/>
      <c r="C27" s="33">
        <v>11816069</v>
      </c>
      <c r="D27" s="32" t="s">
        <v>55</v>
      </c>
      <c r="E27" s="32" t="s">
        <v>808</v>
      </c>
      <c r="F27" s="32" t="s">
        <v>13</v>
      </c>
      <c r="G27" s="32" t="s">
        <v>14</v>
      </c>
      <c r="H27" s="43">
        <v>87.578999999999994</v>
      </c>
      <c r="I27" s="36">
        <f t="shared" ref="I27:I32" si="5">H27/87.579*100</f>
        <v>100</v>
      </c>
      <c r="J27" s="32"/>
      <c r="K27" s="33"/>
      <c r="L27" s="33"/>
      <c r="M27" s="35"/>
      <c r="N27" s="36"/>
      <c r="O27" s="37" t="s">
        <v>56</v>
      </c>
      <c r="P27" s="33">
        <v>5</v>
      </c>
      <c r="Q27" s="40" t="s">
        <v>854</v>
      </c>
      <c r="R27" s="33">
        <v>88</v>
      </c>
      <c r="S27" s="36">
        <f t="shared" si="3"/>
        <v>97.777777777777771</v>
      </c>
      <c r="T27" s="32" t="s">
        <v>21</v>
      </c>
      <c r="U27" s="38">
        <f t="shared" ref="U27:U32" si="6">0.7*I27+0.15*N27+0.15*(P27+S27*0.9)</f>
        <v>83.95</v>
      </c>
      <c r="V27" s="34"/>
    </row>
    <row r="28" spans="1:22" s="39" customFormat="1" ht="15" customHeight="1" x14ac:dyDescent="0.3">
      <c r="A28" s="32" t="s">
        <v>10</v>
      </c>
      <c r="B28" s="33"/>
      <c r="C28" s="33">
        <v>11816065</v>
      </c>
      <c r="D28" s="32" t="s">
        <v>57</v>
      </c>
      <c r="E28" s="32" t="s">
        <v>808</v>
      </c>
      <c r="F28" s="32" t="s">
        <v>13</v>
      </c>
      <c r="G28" s="32" t="s">
        <v>14</v>
      </c>
      <c r="H28" s="43">
        <v>87</v>
      </c>
      <c r="I28" s="36">
        <f t="shared" si="5"/>
        <v>99.338882608844585</v>
      </c>
      <c r="J28" s="32"/>
      <c r="K28" s="33"/>
      <c r="L28" s="33"/>
      <c r="M28" s="35"/>
      <c r="N28" s="36"/>
      <c r="O28" s="37" t="s">
        <v>58</v>
      </c>
      <c r="P28" s="33">
        <v>6</v>
      </c>
      <c r="Q28" s="40" t="s">
        <v>855</v>
      </c>
      <c r="R28" s="33">
        <v>88</v>
      </c>
      <c r="S28" s="36">
        <f t="shared" si="3"/>
        <v>97.777777777777771</v>
      </c>
      <c r="T28" s="32" t="s">
        <v>856</v>
      </c>
      <c r="U28" s="38">
        <f t="shared" si="6"/>
        <v>83.637217826191204</v>
      </c>
      <c r="V28" s="34"/>
    </row>
    <row r="29" spans="1:22" s="39" customFormat="1" ht="15" customHeight="1" x14ac:dyDescent="0.3">
      <c r="A29" s="32" t="s">
        <v>10</v>
      </c>
      <c r="B29" s="33"/>
      <c r="C29" s="33">
        <v>11816067</v>
      </c>
      <c r="D29" s="32" t="s">
        <v>60</v>
      </c>
      <c r="E29" s="32" t="s">
        <v>808</v>
      </c>
      <c r="F29" s="32" t="s">
        <v>13</v>
      </c>
      <c r="G29" s="32" t="s">
        <v>14</v>
      </c>
      <c r="H29" s="43">
        <v>87</v>
      </c>
      <c r="I29" s="36">
        <f t="shared" si="5"/>
        <v>99.338882608844585</v>
      </c>
      <c r="J29" s="32"/>
      <c r="K29" s="33"/>
      <c r="L29" s="33"/>
      <c r="M29" s="35"/>
      <c r="N29" s="36"/>
      <c r="O29" s="37" t="s">
        <v>61</v>
      </c>
      <c r="P29" s="33">
        <v>3</v>
      </c>
      <c r="Q29" s="40" t="s">
        <v>857</v>
      </c>
      <c r="R29" s="33">
        <v>86</v>
      </c>
      <c r="S29" s="36">
        <f t="shared" si="3"/>
        <v>95.555555555555557</v>
      </c>
      <c r="T29" s="32" t="s">
        <v>17</v>
      </c>
      <c r="U29" s="38">
        <f t="shared" si="6"/>
        <v>82.887217826191204</v>
      </c>
      <c r="V29" s="34"/>
    </row>
    <row r="30" spans="1:22" s="39" customFormat="1" ht="15" customHeight="1" x14ac:dyDescent="0.3">
      <c r="A30" s="32" t="s">
        <v>10</v>
      </c>
      <c r="B30" s="33"/>
      <c r="C30" s="33">
        <v>11816080</v>
      </c>
      <c r="D30" s="32" t="s">
        <v>62</v>
      </c>
      <c r="E30" s="32" t="s">
        <v>808</v>
      </c>
      <c r="F30" s="32" t="s">
        <v>63</v>
      </c>
      <c r="G30" s="32" t="s">
        <v>14</v>
      </c>
      <c r="H30" s="43">
        <v>86.125</v>
      </c>
      <c r="I30" s="36">
        <f t="shared" si="5"/>
        <v>98.339784651571733</v>
      </c>
      <c r="J30" s="32"/>
      <c r="K30" s="33"/>
      <c r="L30" s="33"/>
      <c r="M30" s="35"/>
      <c r="N30" s="36"/>
      <c r="O30" s="40" t="s">
        <v>858</v>
      </c>
      <c r="P30" s="33">
        <v>3</v>
      </c>
      <c r="Q30" s="40" t="s">
        <v>859</v>
      </c>
      <c r="R30" s="33">
        <v>88</v>
      </c>
      <c r="S30" s="36">
        <f t="shared" si="3"/>
        <v>97.777777777777771</v>
      </c>
      <c r="T30" s="33"/>
      <c r="U30" s="38">
        <f t="shared" si="6"/>
        <v>82.487849256100219</v>
      </c>
      <c r="V30" s="34"/>
    </row>
    <row r="31" spans="1:22" s="39" customFormat="1" ht="15" customHeight="1" x14ac:dyDescent="0.3">
      <c r="A31" s="32" t="s">
        <v>10</v>
      </c>
      <c r="B31" s="33"/>
      <c r="C31" s="34">
        <v>11816070</v>
      </c>
      <c r="D31" s="44" t="s">
        <v>64</v>
      </c>
      <c r="E31" s="32" t="s">
        <v>808</v>
      </c>
      <c r="F31" s="44" t="s">
        <v>13</v>
      </c>
      <c r="G31" s="44" t="s">
        <v>14</v>
      </c>
      <c r="H31" s="36">
        <v>86.316000000000003</v>
      </c>
      <c r="I31" s="36">
        <f t="shared" si="5"/>
        <v>98.557873462816431</v>
      </c>
      <c r="J31" s="44"/>
      <c r="K31" s="34"/>
      <c r="L31" s="34"/>
      <c r="M31" s="35"/>
      <c r="N31" s="36"/>
      <c r="O31" s="37" t="s">
        <v>65</v>
      </c>
      <c r="P31" s="33">
        <v>2</v>
      </c>
      <c r="Q31" s="37" t="s">
        <v>66</v>
      </c>
      <c r="R31" s="33">
        <v>83</v>
      </c>
      <c r="S31" s="36">
        <f t="shared" si="3"/>
        <v>92.222222222222229</v>
      </c>
      <c r="T31" s="34"/>
      <c r="U31" s="38">
        <f t="shared" si="6"/>
        <v>81.740511423971498</v>
      </c>
      <c r="V31" s="34"/>
    </row>
    <row r="32" spans="1:22" s="39" customFormat="1" ht="15" customHeight="1" x14ac:dyDescent="0.3">
      <c r="A32" s="32" t="s">
        <v>10</v>
      </c>
      <c r="B32" s="33"/>
      <c r="C32" s="33">
        <v>11816064</v>
      </c>
      <c r="D32" s="32" t="s">
        <v>67</v>
      </c>
      <c r="E32" s="32" t="s">
        <v>808</v>
      </c>
      <c r="F32" s="32" t="s">
        <v>13</v>
      </c>
      <c r="G32" s="32" t="s">
        <v>14</v>
      </c>
      <c r="H32" s="43">
        <v>85.105000000000004</v>
      </c>
      <c r="I32" s="36">
        <f t="shared" si="5"/>
        <v>97.175121889950802</v>
      </c>
      <c r="J32" s="32"/>
      <c r="K32" s="33"/>
      <c r="L32" s="33"/>
      <c r="M32" s="35"/>
      <c r="N32" s="36"/>
      <c r="O32" s="40"/>
      <c r="P32" s="33"/>
      <c r="Q32" s="37" t="s">
        <v>860</v>
      </c>
      <c r="R32" s="33">
        <v>86</v>
      </c>
      <c r="S32" s="36">
        <f t="shared" si="3"/>
        <v>95.555555555555557</v>
      </c>
      <c r="T32" s="33"/>
      <c r="U32" s="38">
        <f t="shared" si="6"/>
        <v>80.92258532296556</v>
      </c>
      <c r="V32" s="34"/>
    </row>
    <row r="33" spans="1:22" s="39" customFormat="1" ht="15" customHeight="1" x14ac:dyDescent="0.3">
      <c r="A33" s="32" t="s">
        <v>10</v>
      </c>
      <c r="B33" s="32" t="s">
        <v>11</v>
      </c>
      <c r="C33" s="33">
        <v>21716111</v>
      </c>
      <c r="D33" s="32" t="s">
        <v>68</v>
      </c>
      <c r="E33" s="32" t="s">
        <v>861</v>
      </c>
      <c r="F33" s="32" t="s">
        <v>13</v>
      </c>
      <c r="G33" s="32" t="s">
        <v>14</v>
      </c>
      <c r="H33" s="33"/>
      <c r="I33" s="34"/>
      <c r="J33" s="32" t="s">
        <v>15</v>
      </c>
      <c r="K33" s="33" t="s">
        <v>69</v>
      </c>
      <c r="L33" s="33"/>
      <c r="M33" s="35">
        <v>15.845000000000001</v>
      </c>
      <c r="N33" s="36">
        <f t="shared" ref="N33:N39" si="7">M33/54.82*100</f>
        <v>28.903684786574246</v>
      </c>
      <c r="O33" s="40"/>
      <c r="P33" s="33"/>
      <c r="Q33" s="40" t="s">
        <v>862</v>
      </c>
      <c r="R33" s="33">
        <v>84</v>
      </c>
      <c r="S33" s="36">
        <f t="shared" si="3"/>
        <v>93.333333333333329</v>
      </c>
      <c r="T33" s="32" t="s">
        <v>17</v>
      </c>
      <c r="U33" s="38">
        <f t="shared" ref="U33:U45" si="8">0.8*N33+0.2*(P33+S33*0.9)</f>
        <v>39.9229478292594</v>
      </c>
      <c r="V33" s="34"/>
    </row>
    <row r="34" spans="1:22" s="39" customFormat="1" ht="15" customHeight="1" x14ac:dyDescent="0.3">
      <c r="A34" s="32" t="s">
        <v>10</v>
      </c>
      <c r="B34" s="32" t="s">
        <v>11</v>
      </c>
      <c r="C34" s="33">
        <v>21716102</v>
      </c>
      <c r="D34" s="32" t="s">
        <v>70</v>
      </c>
      <c r="E34" s="32" t="s">
        <v>861</v>
      </c>
      <c r="F34" s="32" t="s">
        <v>13</v>
      </c>
      <c r="G34" s="32" t="s">
        <v>14</v>
      </c>
      <c r="H34" s="33"/>
      <c r="I34" s="34"/>
      <c r="J34" s="32" t="s">
        <v>15</v>
      </c>
      <c r="K34" s="33" t="s">
        <v>71</v>
      </c>
      <c r="L34" s="33"/>
      <c r="M34" s="35">
        <v>9.0500000000000007</v>
      </c>
      <c r="N34" s="36">
        <f t="shared" si="7"/>
        <v>16.508573513316311</v>
      </c>
      <c r="O34" s="40"/>
      <c r="P34" s="33"/>
      <c r="Q34" s="40" t="s">
        <v>863</v>
      </c>
      <c r="R34" s="33">
        <v>84</v>
      </c>
      <c r="S34" s="36">
        <f t="shared" si="3"/>
        <v>93.333333333333329</v>
      </c>
      <c r="T34" s="32" t="s">
        <v>17</v>
      </c>
      <c r="U34" s="38">
        <f t="shared" si="8"/>
        <v>30.00685881065305</v>
      </c>
      <c r="V34" s="34"/>
    </row>
    <row r="35" spans="1:22" s="39" customFormat="1" ht="15" customHeight="1" x14ac:dyDescent="0.3">
      <c r="A35" s="32" t="s">
        <v>10</v>
      </c>
      <c r="B35" s="33"/>
      <c r="C35" s="33">
        <v>21716108</v>
      </c>
      <c r="D35" s="32" t="s">
        <v>72</v>
      </c>
      <c r="E35" s="32" t="s">
        <v>861</v>
      </c>
      <c r="F35" s="32" t="s">
        <v>13</v>
      </c>
      <c r="G35" s="32" t="s">
        <v>14</v>
      </c>
      <c r="H35" s="33"/>
      <c r="I35" s="34"/>
      <c r="J35" s="32" t="s">
        <v>15</v>
      </c>
      <c r="K35" s="33" t="s">
        <v>73</v>
      </c>
      <c r="L35" s="33"/>
      <c r="M35" s="35">
        <v>7.8440000000000003</v>
      </c>
      <c r="N35" s="36">
        <f t="shared" si="7"/>
        <v>14.308646479387086</v>
      </c>
      <c r="O35" s="37" t="s">
        <v>74</v>
      </c>
      <c r="P35" s="33">
        <v>2</v>
      </c>
      <c r="Q35" s="40" t="s">
        <v>864</v>
      </c>
      <c r="R35" s="33">
        <v>86</v>
      </c>
      <c r="S35" s="36">
        <f t="shared" si="3"/>
        <v>95.555555555555557</v>
      </c>
      <c r="T35" s="32" t="s">
        <v>21</v>
      </c>
      <c r="U35" s="38">
        <f t="shared" si="8"/>
        <v>29.04691718350967</v>
      </c>
      <c r="V35" s="34"/>
    </row>
    <row r="36" spans="1:22" s="39" customFormat="1" ht="15" customHeight="1" x14ac:dyDescent="0.3">
      <c r="A36" s="32" t="s">
        <v>10</v>
      </c>
      <c r="B36" s="33"/>
      <c r="C36" s="33">
        <v>21716091</v>
      </c>
      <c r="D36" s="32" t="s">
        <v>75</v>
      </c>
      <c r="E36" s="32" t="s">
        <v>861</v>
      </c>
      <c r="F36" s="32" t="s">
        <v>13</v>
      </c>
      <c r="G36" s="32" t="s">
        <v>14</v>
      </c>
      <c r="H36" s="33"/>
      <c r="I36" s="34"/>
      <c r="J36" s="32" t="s">
        <v>15</v>
      </c>
      <c r="K36" s="33" t="s">
        <v>76</v>
      </c>
      <c r="L36" s="33"/>
      <c r="M36" s="35">
        <v>5.2380000000000004</v>
      </c>
      <c r="N36" s="36">
        <f t="shared" si="7"/>
        <v>9.5549069682597612</v>
      </c>
      <c r="O36" s="37" t="s">
        <v>77</v>
      </c>
      <c r="P36" s="33">
        <v>2</v>
      </c>
      <c r="Q36" s="37" t="s">
        <v>78</v>
      </c>
      <c r="R36" s="33">
        <v>85</v>
      </c>
      <c r="S36" s="36">
        <f t="shared" si="3"/>
        <v>94.444444444444443</v>
      </c>
      <c r="T36" s="32" t="s">
        <v>21</v>
      </c>
      <c r="U36" s="38">
        <f t="shared" si="8"/>
        <v>25.043925574607812</v>
      </c>
      <c r="V36" s="34"/>
    </row>
    <row r="37" spans="1:22" s="39" customFormat="1" ht="15" customHeight="1" x14ac:dyDescent="0.3">
      <c r="A37" s="32" t="s">
        <v>10</v>
      </c>
      <c r="B37" s="33"/>
      <c r="C37" s="33">
        <v>21716099</v>
      </c>
      <c r="D37" s="32" t="s">
        <v>79</v>
      </c>
      <c r="E37" s="32" t="s">
        <v>861</v>
      </c>
      <c r="F37" s="32" t="s">
        <v>13</v>
      </c>
      <c r="G37" s="32" t="s">
        <v>14</v>
      </c>
      <c r="H37" s="33"/>
      <c r="I37" s="34"/>
      <c r="J37" s="32" t="s">
        <v>15</v>
      </c>
      <c r="K37" s="33" t="s">
        <v>865</v>
      </c>
      <c r="L37" s="33"/>
      <c r="M37" s="35">
        <v>5.2380000000000004</v>
      </c>
      <c r="N37" s="36">
        <f t="shared" si="7"/>
        <v>9.5549069682597612</v>
      </c>
      <c r="O37" s="40"/>
      <c r="P37" s="33"/>
      <c r="Q37" s="40" t="s">
        <v>866</v>
      </c>
      <c r="R37" s="33">
        <v>85</v>
      </c>
      <c r="S37" s="36">
        <f t="shared" si="3"/>
        <v>94.444444444444443</v>
      </c>
      <c r="T37" s="32" t="s">
        <v>21</v>
      </c>
      <c r="U37" s="38">
        <f t="shared" si="8"/>
        <v>24.64392557460781</v>
      </c>
      <c r="V37" s="34"/>
    </row>
    <row r="38" spans="1:22" s="39" customFormat="1" ht="15" customHeight="1" x14ac:dyDescent="0.3">
      <c r="A38" s="32" t="s">
        <v>10</v>
      </c>
      <c r="B38" s="33"/>
      <c r="C38" s="33">
        <v>21716106</v>
      </c>
      <c r="D38" s="32" t="s">
        <v>80</v>
      </c>
      <c r="E38" s="32" t="s">
        <v>861</v>
      </c>
      <c r="F38" s="32" t="s">
        <v>13</v>
      </c>
      <c r="G38" s="32" t="s">
        <v>14</v>
      </c>
      <c r="H38" s="33"/>
      <c r="I38" s="34"/>
      <c r="J38" s="32" t="s">
        <v>15</v>
      </c>
      <c r="K38" s="33" t="s">
        <v>81</v>
      </c>
      <c r="L38" s="33"/>
      <c r="M38" s="35">
        <v>3.94</v>
      </c>
      <c r="N38" s="36">
        <f t="shared" si="7"/>
        <v>7.1871579715432325</v>
      </c>
      <c r="O38" s="40"/>
      <c r="P38" s="33"/>
      <c r="Q38" s="37" t="s">
        <v>867</v>
      </c>
      <c r="R38" s="33">
        <v>85</v>
      </c>
      <c r="S38" s="36">
        <f t="shared" si="3"/>
        <v>94.444444444444443</v>
      </c>
      <c r="T38" s="32" t="s">
        <v>17</v>
      </c>
      <c r="U38" s="38">
        <f t="shared" si="8"/>
        <v>22.749726377234587</v>
      </c>
      <c r="V38" s="34"/>
    </row>
    <row r="39" spans="1:22" s="39" customFormat="1" ht="15" customHeight="1" x14ac:dyDescent="0.3">
      <c r="A39" s="32" t="s">
        <v>10</v>
      </c>
      <c r="B39" s="33"/>
      <c r="C39" s="33">
        <v>21716100</v>
      </c>
      <c r="D39" s="32" t="s">
        <v>82</v>
      </c>
      <c r="E39" s="32" t="s">
        <v>861</v>
      </c>
      <c r="F39" s="32" t="s">
        <v>13</v>
      </c>
      <c r="G39" s="32" t="s">
        <v>14</v>
      </c>
      <c r="H39" s="33"/>
      <c r="I39" s="34"/>
      <c r="J39" s="32" t="s">
        <v>15</v>
      </c>
      <c r="K39" s="33" t="s">
        <v>83</v>
      </c>
      <c r="L39" s="33"/>
      <c r="M39" s="35">
        <v>3.3149999999999999</v>
      </c>
      <c r="N39" s="36">
        <f t="shared" si="7"/>
        <v>6.0470631156512225</v>
      </c>
      <c r="O39" s="37" t="s">
        <v>868</v>
      </c>
      <c r="P39" s="33">
        <v>10</v>
      </c>
      <c r="Q39" s="40" t="s">
        <v>869</v>
      </c>
      <c r="R39" s="33">
        <v>88</v>
      </c>
      <c r="S39" s="36">
        <f t="shared" si="3"/>
        <v>97.777777777777771</v>
      </c>
      <c r="T39" s="32" t="s">
        <v>856</v>
      </c>
      <c r="U39" s="38">
        <f t="shared" si="8"/>
        <v>24.43765049252098</v>
      </c>
      <c r="V39" s="34"/>
    </row>
    <row r="40" spans="1:22" s="39" customFormat="1" ht="15" customHeight="1" x14ac:dyDescent="0.3">
      <c r="A40" s="32" t="s">
        <v>10</v>
      </c>
      <c r="B40" s="33"/>
      <c r="C40" s="33">
        <v>21716096</v>
      </c>
      <c r="D40" s="32" t="s">
        <v>84</v>
      </c>
      <c r="E40" s="32" t="s">
        <v>861</v>
      </c>
      <c r="F40" s="32" t="s">
        <v>13</v>
      </c>
      <c r="G40" s="32" t="s">
        <v>14</v>
      </c>
      <c r="H40" s="33"/>
      <c r="I40" s="34"/>
      <c r="J40" s="32" t="s">
        <v>15</v>
      </c>
      <c r="K40" s="33"/>
      <c r="L40" s="33"/>
      <c r="M40" s="35"/>
      <c r="N40" s="36"/>
      <c r="O40" s="37" t="s">
        <v>85</v>
      </c>
      <c r="P40" s="33">
        <v>3</v>
      </c>
      <c r="Q40" s="40" t="s">
        <v>870</v>
      </c>
      <c r="R40" s="33">
        <v>90</v>
      </c>
      <c r="S40" s="36">
        <f t="shared" si="3"/>
        <v>100</v>
      </c>
      <c r="T40" s="32" t="s">
        <v>871</v>
      </c>
      <c r="U40" s="38">
        <f t="shared" si="8"/>
        <v>18.600000000000001</v>
      </c>
      <c r="V40" s="34"/>
    </row>
    <row r="41" spans="1:22" s="39" customFormat="1" ht="15" customHeight="1" x14ac:dyDescent="0.3">
      <c r="A41" s="32" t="s">
        <v>10</v>
      </c>
      <c r="B41" s="33"/>
      <c r="C41" s="33">
        <v>21716095</v>
      </c>
      <c r="D41" s="32" t="s">
        <v>86</v>
      </c>
      <c r="E41" s="32" t="s">
        <v>861</v>
      </c>
      <c r="F41" s="32" t="s">
        <v>13</v>
      </c>
      <c r="G41" s="32" t="s">
        <v>14</v>
      </c>
      <c r="H41" s="33"/>
      <c r="I41" s="34"/>
      <c r="J41" s="32" t="s">
        <v>15</v>
      </c>
      <c r="K41" s="33"/>
      <c r="L41" s="33"/>
      <c r="M41" s="35"/>
      <c r="N41" s="36"/>
      <c r="O41" s="40"/>
      <c r="P41" s="33"/>
      <c r="Q41" s="40" t="s">
        <v>872</v>
      </c>
      <c r="R41" s="33">
        <v>90</v>
      </c>
      <c r="S41" s="36">
        <f t="shared" si="3"/>
        <v>100</v>
      </c>
      <c r="T41" s="32" t="s">
        <v>790</v>
      </c>
      <c r="U41" s="38">
        <f t="shared" si="8"/>
        <v>18</v>
      </c>
      <c r="V41" s="34"/>
    </row>
    <row r="42" spans="1:22" s="39" customFormat="1" ht="15" customHeight="1" x14ac:dyDescent="0.3">
      <c r="A42" s="32" t="s">
        <v>10</v>
      </c>
      <c r="B42" s="33"/>
      <c r="C42" s="33">
        <v>21716098</v>
      </c>
      <c r="D42" s="32" t="s">
        <v>87</v>
      </c>
      <c r="E42" s="32" t="s">
        <v>861</v>
      </c>
      <c r="F42" s="32" t="s">
        <v>13</v>
      </c>
      <c r="G42" s="32" t="s">
        <v>785</v>
      </c>
      <c r="H42" s="33"/>
      <c r="I42" s="34"/>
      <c r="J42" s="32" t="s">
        <v>15</v>
      </c>
      <c r="K42" s="33"/>
      <c r="L42" s="33"/>
      <c r="M42" s="35"/>
      <c r="N42" s="36"/>
      <c r="O42" s="40"/>
      <c r="P42" s="33"/>
      <c r="Q42" s="37" t="s">
        <v>873</v>
      </c>
      <c r="R42" s="33">
        <v>88</v>
      </c>
      <c r="S42" s="36">
        <f t="shared" si="3"/>
        <v>97.777777777777771</v>
      </c>
      <c r="T42" s="33"/>
      <c r="U42" s="38">
        <f t="shared" si="8"/>
        <v>17.600000000000001</v>
      </c>
      <c r="V42" s="34"/>
    </row>
    <row r="43" spans="1:22" s="39" customFormat="1" ht="15" customHeight="1" x14ac:dyDescent="0.3">
      <c r="A43" s="32" t="s">
        <v>10</v>
      </c>
      <c r="B43" s="33"/>
      <c r="C43" s="33">
        <v>21716104</v>
      </c>
      <c r="D43" s="32" t="s">
        <v>88</v>
      </c>
      <c r="E43" s="32" t="s">
        <v>861</v>
      </c>
      <c r="F43" s="32" t="s">
        <v>13</v>
      </c>
      <c r="G43" s="32" t="s">
        <v>14</v>
      </c>
      <c r="H43" s="33"/>
      <c r="I43" s="34"/>
      <c r="J43" s="32" t="s">
        <v>15</v>
      </c>
      <c r="K43" s="33"/>
      <c r="L43" s="33"/>
      <c r="M43" s="35"/>
      <c r="N43" s="36"/>
      <c r="O43" s="37" t="s">
        <v>89</v>
      </c>
      <c r="P43" s="33">
        <v>2</v>
      </c>
      <c r="Q43" s="40" t="s">
        <v>874</v>
      </c>
      <c r="R43" s="33">
        <v>86</v>
      </c>
      <c r="S43" s="36">
        <f t="shared" si="3"/>
        <v>95.555555555555557</v>
      </c>
      <c r="T43" s="33"/>
      <c r="U43" s="38">
        <f t="shared" si="8"/>
        <v>17.600000000000001</v>
      </c>
      <c r="V43" s="34"/>
    </row>
    <row r="44" spans="1:22" s="39" customFormat="1" ht="15" customHeight="1" x14ac:dyDescent="0.3">
      <c r="A44" s="32" t="s">
        <v>10</v>
      </c>
      <c r="B44" s="33"/>
      <c r="C44" s="33">
        <v>21716103</v>
      </c>
      <c r="D44" s="32" t="s">
        <v>90</v>
      </c>
      <c r="E44" s="32" t="s">
        <v>861</v>
      </c>
      <c r="F44" s="32" t="s">
        <v>13</v>
      </c>
      <c r="G44" s="32" t="s">
        <v>14</v>
      </c>
      <c r="H44" s="33"/>
      <c r="I44" s="34"/>
      <c r="J44" s="32" t="s">
        <v>15</v>
      </c>
      <c r="K44" s="33"/>
      <c r="L44" s="33"/>
      <c r="M44" s="35"/>
      <c r="N44" s="36"/>
      <c r="O44" s="40"/>
      <c r="P44" s="33"/>
      <c r="Q44" s="37" t="s">
        <v>875</v>
      </c>
      <c r="R44" s="33">
        <v>85</v>
      </c>
      <c r="S44" s="36">
        <f t="shared" si="3"/>
        <v>94.444444444444443</v>
      </c>
      <c r="T44" s="33"/>
      <c r="U44" s="38">
        <f t="shared" si="8"/>
        <v>17</v>
      </c>
      <c r="V44" s="34"/>
    </row>
    <row r="45" spans="1:22" s="39" customFormat="1" ht="15" customHeight="1" x14ac:dyDescent="0.3">
      <c r="A45" s="32" t="s">
        <v>10</v>
      </c>
      <c r="B45" s="33"/>
      <c r="C45" s="33">
        <v>21716110</v>
      </c>
      <c r="D45" s="32" t="s">
        <v>91</v>
      </c>
      <c r="E45" s="32" t="s">
        <v>861</v>
      </c>
      <c r="F45" s="32" t="s">
        <v>13</v>
      </c>
      <c r="G45" s="32" t="s">
        <v>14</v>
      </c>
      <c r="H45" s="33"/>
      <c r="I45" s="34"/>
      <c r="J45" s="32" t="s">
        <v>15</v>
      </c>
      <c r="K45" s="33"/>
      <c r="L45" s="33"/>
      <c r="M45" s="35"/>
      <c r="N45" s="36"/>
      <c r="O45" s="40"/>
      <c r="P45" s="33"/>
      <c r="Q45" s="37" t="s">
        <v>876</v>
      </c>
      <c r="R45" s="33">
        <v>84</v>
      </c>
      <c r="S45" s="36">
        <f t="shared" si="3"/>
        <v>93.333333333333329</v>
      </c>
      <c r="T45" s="33"/>
      <c r="U45" s="38">
        <f t="shared" si="8"/>
        <v>16.8</v>
      </c>
      <c r="V45" s="34"/>
    </row>
    <row r="46" spans="1:22" s="39" customFormat="1" ht="15" customHeight="1" x14ac:dyDescent="0.3">
      <c r="A46" s="32" t="s">
        <v>10</v>
      </c>
      <c r="B46" s="33"/>
      <c r="C46" s="33">
        <v>21716184</v>
      </c>
      <c r="D46" s="32" t="s">
        <v>92</v>
      </c>
      <c r="E46" s="32" t="s">
        <v>787</v>
      </c>
      <c r="F46" s="32" t="s">
        <v>13</v>
      </c>
      <c r="G46" s="32" t="s">
        <v>14</v>
      </c>
      <c r="H46" s="33"/>
      <c r="I46" s="34"/>
      <c r="J46" s="32" t="s">
        <v>15</v>
      </c>
      <c r="K46" s="33" t="s">
        <v>93</v>
      </c>
      <c r="L46" s="33"/>
      <c r="M46" s="35">
        <v>7.8339999999999996</v>
      </c>
      <c r="N46" s="36">
        <f>M46/33.99*100</f>
        <v>23.047955280964988</v>
      </c>
      <c r="O46" s="40"/>
      <c r="P46" s="33"/>
      <c r="Q46" s="40" t="s">
        <v>877</v>
      </c>
      <c r="R46" s="33">
        <v>86</v>
      </c>
      <c r="S46" s="36">
        <f t="shared" si="3"/>
        <v>95.555555555555557</v>
      </c>
      <c r="T46" s="32" t="s">
        <v>21</v>
      </c>
      <c r="U46" s="38">
        <f t="shared" ref="U46:U51" si="9">0.6*N46+0.4*(P46+S46*0.9)</f>
        <v>48.228773168578989</v>
      </c>
      <c r="V46" s="34"/>
    </row>
    <row r="47" spans="1:22" s="39" customFormat="1" ht="15" customHeight="1" x14ac:dyDescent="0.3">
      <c r="A47" s="32" t="s">
        <v>10</v>
      </c>
      <c r="B47" s="33"/>
      <c r="C47" s="33">
        <v>21716189</v>
      </c>
      <c r="D47" s="32" t="s">
        <v>94</v>
      </c>
      <c r="E47" s="32" t="s">
        <v>787</v>
      </c>
      <c r="F47" s="32" t="s">
        <v>13</v>
      </c>
      <c r="G47" s="32" t="s">
        <v>14</v>
      </c>
      <c r="H47" s="33"/>
      <c r="I47" s="34"/>
      <c r="J47" s="32" t="s">
        <v>15</v>
      </c>
      <c r="K47" s="33" t="s">
        <v>878</v>
      </c>
      <c r="L47" s="33"/>
      <c r="M47" s="35">
        <v>6.94</v>
      </c>
      <c r="N47" s="36">
        <f>M47/33.99*100</f>
        <v>20.417769932333037</v>
      </c>
      <c r="O47" s="40"/>
      <c r="P47" s="33"/>
      <c r="Q47" s="40" t="s">
        <v>879</v>
      </c>
      <c r="R47" s="33">
        <v>86</v>
      </c>
      <c r="S47" s="36">
        <f t="shared" si="3"/>
        <v>95.555555555555557</v>
      </c>
      <c r="T47" s="32" t="s">
        <v>21</v>
      </c>
      <c r="U47" s="38">
        <f t="shared" si="9"/>
        <v>46.65066195939982</v>
      </c>
      <c r="V47" s="34"/>
    </row>
    <row r="48" spans="1:22" s="39" customFormat="1" ht="15" customHeight="1" x14ac:dyDescent="0.3">
      <c r="A48" s="32" t="s">
        <v>10</v>
      </c>
      <c r="B48" s="33"/>
      <c r="C48" s="33">
        <v>21716190</v>
      </c>
      <c r="D48" s="32" t="s">
        <v>95</v>
      </c>
      <c r="E48" s="32" t="s">
        <v>787</v>
      </c>
      <c r="F48" s="32" t="s">
        <v>13</v>
      </c>
      <c r="G48" s="32" t="s">
        <v>14</v>
      </c>
      <c r="H48" s="33"/>
      <c r="I48" s="34"/>
      <c r="J48" s="32" t="s">
        <v>15</v>
      </c>
      <c r="K48" s="33"/>
      <c r="L48" s="33"/>
      <c r="M48" s="35"/>
      <c r="N48" s="36"/>
      <c r="O48" s="40"/>
      <c r="P48" s="33"/>
      <c r="Q48" s="40" t="s">
        <v>880</v>
      </c>
      <c r="R48" s="33">
        <v>86</v>
      </c>
      <c r="S48" s="36">
        <f t="shared" si="3"/>
        <v>95.555555555555557</v>
      </c>
      <c r="T48" s="32" t="s">
        <v>17</v>
      </c>
      <c r="U48" s="38">
        <f t="shared" si="9"/>
        <v>34.4</v>
      </c>
      <c r="V48" s="34"/>
    </row>
    <row r="49" spans="1:22" s="39" customFormat="1" ht="15" customHeight="1" x14ac:dyDescent="0.3">
      <c r="A49" s="32" t="s">
        <v>10</v>
      </c>
      <c r="B49" s="33"/>
      <c r="C49" s="33">
        <v>21716182</v>
      </c>
      <c r="D49" s="32" t="s">
        <v>96</v>
      </c>
      <c r="E49" s="32" t="s">
        <v>787</v>
      </c>
      <c r="F49" s="32" t="s">
        <v>13</v>
      </c>
      <c r="G49" s="32" t="s">
        <v>14</v>
      </c>
      <c r="H49" s="33"/>
      <c r="I49" s="34"/>
      <c r="J49" s="32" t="s">
        <v>15</v>
      </c>
      <c r="K49" s="33"/>
      <c r="L49" s="33"/>
      <c r="M49" s="35"/>
      <c r="N49" s="36"/>
      <c r="O49" s="40"/>
      <c r="P49" s="33"/>
      <c r="Q49" s="40" t="s">
        <v>881</v>
      </c>
      <c r="R49" s="33">
        <v>86</v>
      </c>
      <c r="S49" s="36">
        <f t="shared" si="3"/>
        <v>95.555555555555557</v>
      </c>
      <c r="T49" s="32" t="s">
        <v>17</v>
      </c>
      <c r="U49" s="38">
        <f t="shared" si="9"/>
        <v>34.4</v>
      </c>
      <c r="V49" s="34"/>
    </row>
    <row r="50" spans="1:22" s="39" customFormat="1" ht="15" customHeight="1" x14ac:dyDescent="0.3">
      <c r="A50" s="32" t="s">
        <v>10</v>
      </c>
      <c r="B50" s="33"/>
      <c r="C50" s="33">
        <v>21716186</v>
      </c>
      <c r="D50" s="32" t="s">
        <v>97</v>
      </c>
      <c r="E50" s="32" t="s">
        <v>787</v>
      </c>
      <c r="F50" s="32" t="s">
        <v>63</v>
      </c>
      <c r="G50" s="32" t="s">
        <v>14</v>
      </c>
      <c r="H50" s="33"/>
      <c r="I50" s="34"/>
      <c r="J50" s="32" t="s">
        <v>15</v>
      </c>
      <c r="K50" s="33"/>
      <c r="L50" s="33"/>
      <c r="M50" s="35"/>
      <c r="N50" s="36"/>
      <c r="O50" s="40"/>
      <c r="P50" s="33"/>
      <c r="Q50" s="40" t="s">
        <v>882</v>
      </c>
      <c r="R50" s="33">
        <v>85</v>
      </c>
      <c r="S50" s="36">
        <f t="shared" si="3"/>
        <v>94.444444444444443</v>
      </c>
      <c r="T50" s="33"/>
      <c r="U50" s="38">
        <f t="shared" si="9"/>
        <v>34</v>
      </c>
      <c r="V50" s="34"/>
    </row>
    <row r="51" spans="1:22" s="39" customFormat="1" ht="15" customHeight="1" x14ac:dyDescent="0.3">
      <c r="A51" s="32" t="s">
        <v>10</v>
      </c>
      <c r="B51" s="33"/>
      <c r="C51" s="33">
        <v>21716192</v>
      </c>
      <c r="D51" s="32" t="s">
        <v>98</v>
      </c>
      <c r="E51" s="32" t="s">
        <v>787</v>
      </c>
      <c r="F51" s="32" t="s">
        <v>13</v>
      </c>
      <c r="G51" s="32" t="s">
        <v>14</v>
      </c>
      <c r="H51" s="33"/>
      <c r="I51" s="34"/>
      <c r="J51" s="32" t="s">
        <v>15</v>
      </c>
      <c r="K51" s="33"/>
      <c r="L51" s="33"/>
      <c r="M51" s="35"/>
      <c r="N51" s="36"/>
      <c r="O51" s="40"/>
      <c r="P51" s="33"/>
      <c r="Q51" s="40" t="s">
        <v>883</v>
      </c>
      <c r="R51" s="33">
        <v>84</v>
      </c>
      <c r="S51" s="36">
        <f t="shared" si="3"/>
        <v>93.333333333333329</v>
      </c>
      <c r="T51" s="33"/>
      <c r="U51" s="38">
        <f t="shared" si="9"/>
        <v>33.6</v>
      </c>
      <c r="V51" s="34"/>
    </row>
    <row r="52" spans="1:22" s="39" customFormat="1" ht="15" customHeight="1" x14ac:dyDescent="0.3">
      <c r="A52" s="32" t="s">
        <v>10</v>
      </c>
      <c r="B52" s="33"/>
      <c r="C52" s="33">
        <v>21816085</v>
      </c>
      <c r="D52" s="32" t="s">
        <v>99</v>
      </c>
      <c r="E52" s="32" t="s">
        <v>791</v>
      </c>
      <c r="F52" s="32" t="s">
        <v>13</v>
      </c>
      <c r="G52" s="32" t="s">
        <v>14</v>
      </c>
      <c r="H52" s="38">
        <v>89.444000000000003</v>
      </c>
      <c r="I52" s="36">
        <f t="shared" ref="I52:I65" si="10">H52/89.444*100</f>
        <v>100</v>
      </c>
      <c r="J52" s="32"/>
      <c r="K52" s="33"/>
      <c r="L52" s="33"/>
      <c r="M52" s="35"/>
      <c r="N52" s="36"/>
      <c r="O52" s="40" t="s">
        <v>884</v>
      </c>
      <c r="P52" s="33">
        <v>3</v>
      </c>
      <c r="Q52" s="40" t="s">
        <v>885</v>
      </c>
      <c r="R52" s="33">
        <v>85</v>
      </c>
      <c r="S52" s="36">
        <f t="shared" ref="S52:S83" si="11">R52*100/90</f>
        <v>94.444444444444443</v>
      </c>
      <c r="T52" s="32" t="s">
        <v>21</v>
      </c>
      <c r="U52" s="38">
        <f t="shared" ref="U52:U65" si="12">0.7*I52+0.15*N52+0.15*(P52+S52*0.9)</f>
        <v>83.2</v>
      </c>
      <c r="V52" s="34"/>
    </row>
    <row r="53" spans="1:22" s="39" customFormat="1" ht="15" customHeight="1" x14ac:dyDescent="0.3">
      <c r="A53" s="32" t="s">
        <v>10</v>
      </c>
      <c r="B53" s="33"/>
      <c r="C53" s="33">
        <v>21816093</v>
      </c>
      <c r="D53" s="32" t="s">
        <v>100</v>
      </c>
      <c r="E53" s="32" t="s">
        <v>791</v>
      </c>
      <c r="F53" s="32" t="s">
        <v>13</v>
      </c>
      <c r="G53" s="32" t="s">
        <v>14</v>
      </c>
      <c r="H53" s="38">
        <v>88.090999999999994</v>
      </c>
      <c r="I53" s="36">
        <f t="shared" si="10"/>
        <v>98.487321676132538</v>
      </c>
      <c r="J53" s="32"/>
      <c r="K53" s="33"/>
      <c r="L53" s="33"/>
      <c r="M53" s="35"/>
      <c r="N53" s="36"/>
      <c r="O53" s="40" t="s">
        <v>886</v>
      </c>
      <c r="P53" s="33">
        <v>7</v>
      </c>
      <c r="Q53" s="40" t="s">
        <v>887</v>
      </c>
      <c r="R53" s="33">
        <v>87</v>
      </c>
      <c r="S53" s="36">
        <f t="shared" si="11"/>
        <v>96.666666666666671</v>
      </c>
      <c r="T53" s="32" t="s">
        <v>101</v>
      </c>
      <c r="U53" s="38">
        <f t="shared" si="12"/>
        <v>83.04112517329277</v>
      </c>
      <c r="V53" s="34"/>
    </row>
    <row r="54" spans="1:22" s="39" customFormat="1" ht="15" customHeight="1" x14ac:dyDescent="0.3">
      <c r="A54" s="32" t="s">
        <v>10</v>
      </c>
      <c r="B54" s="33"/>
      <c r="C54" s="33">
        <v>21816095</v>
      </c>
      <c r="D54" s="32" t="s">
        <v>102</v>
      </c>
      <c r="E54" s="32" t="s">
        <v>791</v>
      </c>
      <c r="F54" s="32" t="s">
        <v>13</v>
      </c>
      <c r="G54" s="32" t="s">
        <v>14</v>
      </c>
      <c r="H54" s="38">
        <v>86.635999999999996</v>
      </c>
      <c r="I54" s="36">
        <f t="shared" si="10"/>
        <v>96.86060551853673</v>
      </c>
      <c r="J54" s="32"/>
      <c r="K54" s="33"/>
      <c r="L54" s="33"/>
      <c r="M54" s="35"/>
      <c r="N54" s="36"/>
      <c r="O54" s="37" t="s">
        <v>888</v>
      </c>
      <c r="P54" s="33">
        <v>6</v>
      </c>
      <c r="Q54" s="40" t="s">
        <v>889</v>
      </c>
      <c r="R54" s="33">
        <v>86</v>
      </c>
      <c r="S54" s="36">
        <f t="shared" si="11"/>
        <v>95.555555555555557</v>
      </c>
      <c r="T54" s="32" t="s">
        <v>59</v>
      </c>
      <c r="U54" s="38">
        <f t="shared" si="12"/>
        <v>81.602423862975698</v>
      </c>
      <c r="V54" s="34"/>
    </row>
    <row r="55" spans="1:22" s="39" customFormat="1" ht="15" customHeight="1" x14ac:dyDescent="0.3">
      <c r="A55" s="32" t="s">
        <v>10</v>
      </c>
      <c r="B55" s="33"/>
      <c r="C55" s="33">
        <v>21816087</v>
      </c>
      <c r="D55" s="32" t="s">
        <v>103</v>
      </c>
      <c r="E55" s="32" t="s">
        <v>791</v>
      </c>
      <c r="F55" s="32" t="s">
        <v>104</v>
      </c>
      <c r="G55" s="32" t="s">
        <v>14</v>
      </c>
      <c r="H55" s="38">
        <v>87.454999999999998</v>
      </c>
      <c r="I55" s="36">
        <f t="shared" si="10"/>
        <v>97.776262242296852</v>
      </c>
      <c r="J55" s="32"/>
      <c r="K55" s="33"/>
      <c r="L55" s="33"/>
      <c r="M55" s="35"/>
      <c r="N55" s="36"/>
      <c r="O55" s="37" t="s">
        <v>105</v>
      </c>
      <c r="P55" s="33">
        <v>2</v>
      </c>
      <c r="Q55" s="37" t="s">
        <v>66</v>
      </c>
      <c r="R55" s="33">
        <v>85</v>
      </c>
      <c r="S55" s="36">
        <f t="shared" si="11"/>
        <v>94.444444444444443</v>
      </c>
      <c r="T55" s="32" t="s">
        <v>17</v>
      </c>
      <c r="U55" s="38">
        <f t="shared" si="12"/>
        <v>81.493383569607786</v>
      </c>
      <c r="V55" s="34"/>
    </row>
    <row r="56" spans="1:22" s="39" customFormat="1" ht="15" customHeight="1" x14ac:dyDescent="0.3">
      <c r="A56" s="32" t="s">
        <v>10</v>
      </c>
      <c r="B56" s="33"/>
      <c r="C56" s="33">
        <v>21816092</v>
      </c>
      <c r="D56" s="32" t="s">
        <v>106</v>
      </c>
      <c r="E56" s="32" t="s">
        <v>791</v>
      </c>
      <c r="F56" s="32" t="s">
        <v>13</v>
      </c>
      <c r="G56" s="32" t="s">
        <v>14</v>
      </c>
      <c r="H56" s="38">
        <v>86.727000000000004</v>
      </c>
      <c r="I56" s="36">
        <f t="shared" si="10"/>
        <v>96.962345154510089</v>
      </c>
      <c r="J56" s="32"/>
      <c r="K56" s="33"/>
      <c r="L56" s="33"/>
      <c r="M56" s="35"/>
      <c r="N56" s="36"/>
      <c r="O56" s="37" t="s">
        <v>107</v>
      </c>
      <c r="P56" s="33">
        <v>3</v>
      </c>
      <c r="Q56" s="37" t="s">
        <v>890</v>
      </c>
      <c r="R56" s="33">
        <v>86</v>
      </c>
      <c r="S56" s="36">
        <f t="shared" si="11"/>
        <v>95.555555555555557</v>
      </c>
      <c r="T56" s="33"/>
      <c r="U56" s="38">
        <f t="shared" si="12"/>
        <v>81.223641608157052</v>
      </c>
      <c r="V56" s="34"/>
    </row>
    <row r="57" spans="1:22" s="39" customFormat="1" ht="15" customHeight="1" x14ac:dyDescent="0.3">
      <c r="A57" s="32" t="s">
        <v>10</v>
      </c>
      <c r="B57" s="33"/>
      <c r="C57" s="33">
        <v>21816098</v>
      </c>
      <c r="D57" s="32" t="s">
        <v>108</v>
      </c>
      <c r="E57" s="32" t="s">
        <v>791</v>
      </c>
      <c r="F57" s="32" t="s">
        <v>13</v>
      </c>
      <c r="G57" s="32" t="s">
        <v>14</v>
      </c>
      <c r="H57" s="38">
        <v>86.45</v>
      </c>
      <c r="I57" s="36">
        <f t="shared" si="10"/>
        <v>96.652654174679128</v>
      </c>
      <c r="J57" s="32"/>
      <c r="K57" s="33"/>
      <c r="L57" s="33"/>
      <c r="M57" s="35"/>
      <c r="N57" s="36"/>
      <c r="O57" s="37" t="s">
        <v>891</v>
      </c>
      <c r="P57" s="33">
        <v>4</v>
      </c>
      <c r="Q57" s="37" t="s">
        <v>892</v>
      </c>
      <c r="R57" s="33">
        <v>86</v>
      </c>
      <c r="S57" s="36">
        <f t="shared" si="11"/>
        <v>95.555555555555557</v>
      </c>
      <c r="T57" s="33"/>
      <c r="U57" s="38">
        <f t="shared" si="12"/>
        <v>81.156857922275378</v>
      </c>
      <c r="V57" s="34"/>
    </row>
    <row r="58" spans="1:22" s="39" customFormat="1" ht="15" customHeight="1" x14ac:dyDescent="0.3">
      <c r="A58" s="32" t="s">
        <v>10</v>
      </c>
      <c r="B58" s="33"/>
      <c r="C58" s="42">
        <v>21816096</v>
      </c>
      <c r="D58" s="32" t="s">
        <v>109</v>
      </c>
      <c r="E58" s="32" t="s">
        <v>791</v>
      </c>
      <c r="F58" s="32" t="s">
        <v>13</v>
      </c>
      <c r="G58" s="32" t="s">
        <v>14</v>
      </c>
      <c r="H58" s="33">
        <v>87</v>
      </c>
      <c r="I58" s="36">
        <f t="shared" si="10"/>
        <v>97.267564062430125</v>
      </c>
      <c r="J58" s="32"/>
      <c r="K58" s="33"/>
      <c r="L58" s="33"/>
      <c r="M58" s="35"/>
      <c r="N58" s="36"/>
      <c r="O58" s="37" t="s">
        <v>110</v>
      </c>
      <c r="P58" s="33">
        <v>2</v>
      </c>
      <c r="Q58" s="40"/>
      <c r="R58" s="33">
        <v>83</v>
      </c>
      <c r="S58" s="36">
        <f t="shared" si="11"/>
        <v>92.222222222222229</v>
      </c>
      <c r="T58" s="33"/>
      <c r="U58" s="38">
        <f t="shared" si="12"/>
        <v>80.837294843701088</v>
      </c>
      <c r="V58" s="34"/>
    </row>
    <row r="59" spans="1:22" s="39" customFormat="1" ht="15" customHeight="1" x14ac:dyDescent="0.3">
      <c r="A59" s="32" t="s">
        <v>10</v>
      </c>
      <c r="B59" s="33"/>
      <c r="C59" s="33">
        <v>21816094</v>
      </c>
      <c r="D59" s="32" t="s">
        <v>111</v>
      </c>
      <c r="E59" s="32" t="s">
        <v>791</v>
      </c>
      <c r="F59" s="32" t="s">
        <v>13</v>
      </c>
      <c r="G59" s="32" t="s">
        <v>14</v>
      </c>
      <c r="H59" s="38">
        <v>83.817999999999998</v>
      </c>
      <c r="I59" s="36">
        <f t="shared" si="10"/>
        <v>93.710030857296175</v>
      </c>
      <c r="J59" s="32"/>
      <c r="K59" s="33"/>
      <c r="L59" s="33"/>
      <c r="M59" s="35"/>
      <c r="N59" s="36"/>
      <c r="O59" s="40" t="s">
        <v>893</v>
      </c>
      <c r="P59" s="33">
        <v>6</v>
      </c>
      <c r="Q59" s="40" t="s">
        <v>894</v>
      </c>
      <c r="R59" s="33">
        <v>88</v>
      </c>
      <c r="S59" s="36">
        <f t="shared" si="11"/>
        <v>97.777777777777771</v>
      </c>
      <c r="T59" s="32" t="s">
        <v>44</v>
      </c>
      <c r="U59" s="38">
        <f t="shared" si="12"/>
        <v>79.69702160010732</v>
      </c>
      <c r="V59" s="34"/>
    </row>
    <row r="60" spans="1:22" s="39" customFormat="1" ht="15" customHeight="1" x14ac:dyDescent="0.3">
      <c r="A60" s="32" t="s">
        <v>10</v>
      </c>
      <c r="B60" s="33"/>
      <c r="C60" s="33">
        <v>21816103</v>
      </c>
      <c r="D60" s="32" t="s">
        <v>112</v>
      </c>
      <c r="E60" s="32" t="s">
        <v>791</v>
      </c>
      <c r="F60" s="32" t="s">
        <v>13</v>
      </c>
      <c r="G60" s="32" t="s">
        <v>14</v>
      </c>
      <c r="H60" s="38">
        <v>85.230999999999995</v>
      </c>
      <c r="I60" s="36">
        <f t="shared" si="10"/>
        <v>95.28979025982737</v>
      </c>
      <c r="J60" s="32"/>
      <c r="K60" s="33"/>
      <c r="L60" s="33"/>
      <c r="M60" s="35"/>
      <c r="N60" s="36"/>
      <c r="O60" s="37" t="s">
        <v>794</v>
      </c>
      <c r="P60" s="33">
        <v>5</v>
      </c>
      <c r="Q60" s="40" t="s">
        <v>895</v>
      </c>
      <c r="R60" s="33">
        <v>84</v>
      </c>
      <c r="S60" s="36">
        <f t="shared" si="11"/>
        <v>93.333333333333329</v>
      </c>
      <c r="T60" s="33"/>
      <c r="U60" s="38">
        <f t="shared" si="12"/>
        <v>80.052853181879144</v>
      </c>
      <c r="V60" s="34"/>
    </row>
    <row r="61" spans="1:22" s="39" customFormat="1" ht="15" customHeight="1" x14ac:dyDescent="0.3">
      <c r="A61" s="32" t="s">
        <v>10</v>
      </c>
      <c r="B61" s="33"/>
      <c r="C61" s="33">
        <v>21816097</v>
      </c>
      <c r="D61" s="32" t="s">
        <v>113</v>
      </c>
      <c r="E61" s="32" t="s">
        <v>791</v>
      </c>
      <c r="F61" s="32" t="s">
        <v>13</v>
      </c>
      <c r="G61" s="32" t="s">
        <v>14</v>
      </c>
      <c r="H61" s="38">
        <v>84.18</v>
      </c>
      <c r="I61" s="36">
        <f t="shared" si="10"/>
        <v>94.114753365234122</v>
      </c>
      <c r="J61" s="32"/>
      <c r="K61" s="33"/>
      <c r="L61" s="33"/>
      <c r="M61" s="35"/>
      <c r="N61" s="36"/>
      <c r="O61" s="37" t="s">
        <v>114</v>
      </c>
      <c r="P61" s="33">
        <v>2</v>
      </c>
      <c r="Q61" s="37" t="s">
        <v>115</v>
      </c>
      <c r="R61" s="33">
        <v>83</v>
      </c>
      <c r="S61" s="36">
        <f t="shared" si="11"/>
        <v>92.222222222222229</v>
      </c>
      <c r="T61" s="33"/>
      <c r="U61" s="38">
        <f t="shared" si="12"/>
        <v>78.63032735566388</v>
      </c>
      <c r="V61" s="34"/>
    </row>
    <row r="62" spans="1:22" s="39" customFormat="1" ht="15" customHeight="1" x14ac:dyDescent="0.3">
      <c r="A62" s="32" t="s">
        <v>10</v>
      </c>
      <c r="B62" s="33"/>
      <c r="C62" s="33">
        <v>21816104</v>
      </c>
      <c r="D62" s="32" t="s">
        <v>116</v>
      </c>
      <c r="E62" s="32" t="s">
        <v>791</v>
      </c>
      <c r="F62" s="32" t="s">
        <v>13</v>
      </c>
      <c r="G62" s="32" t="s">
        <v>14</v>
      </c>
      <c r="H62" s="38">
        <v>84</v>
      </c>
      <c r="I62" s="36">
        <f t="shared" si="10"/>
        <v>93.913510129242866</v>
      </c>
      <c r="J62" s="32"/>
      <c r="K62" s="33"/>
      <c r="L62" s="33"/>
      <c r="M62" s="35"/>
      <c r="N62" s="36"/>
      <c r="O62" s="40" t="s">
        <v>896</v>
      </c>
      <c r="P62" s="33">
        <v>2</v>
      </c>
      <c r="Q62" s="40"/>
      <c r="R62" s="33">
        <v>83</v>
      </c>
      <c r="S62" s="36">
        <f t="shared" si="11"/>
        <v>92.222222222222229</v>
      </c>
      <c r="T62" s="33"/>
      <c r="U62" s="38">
        <f t="shared" si="12"/>
        <v>78.489457090469998</v>
      </c>
      <c r="V62" s="34"/>
    </row>
    <row r="63" spans="1:22" s="39" customFormat="1" ht="15" customHeight="1" x14ac:dyDescent="0.3">
      <c r="A63" s="32" t="s">
        <v>10</v>
      </c>
      <c r="B63" s="33"/>
      <c r="C63" s="33">
        <v>21816101</v>
      </c>
      <c r="D63" s="32" t="s">
        <v>117</v>
      </c>
      <c r="E63" s="32" t="s">
        <v>791</v>
      </c>
      <c r="F63" s="32" t="s">
        <v>13</v>
      </c>
      <c r="G63" s="32" t="s">
        <v>14</v>
      </c>
      <c r="H63" s="38">
        <v>83.18</v>
      </c>
      <c r="I63" s="36">
        <f t="shared" si="10"/>
        <v>92.996735387505041</v>
      </c>
      <c r="J63" s="32"/>
      <c r="K63" s="33"/>
      <c r="L63" s="33"/>
      <c r="M63" s="35"/>
      <c r="N63" s="36"/>
      <c r="O63" s="40"/>
      <c r="P63" s="33"/>
      <c r="Q63" s="37" t="s">
        <v>897</v>
      </c>
      <c r="R63" s="33">
        <v>85</v>
      </c>
      <c r="S63" s="36">
        <f t="shared" si="11"/>
        <v>94.444444444444443</v>
      </c>
      <c r="T63" s="33"/>
      <c r="U63" s="38">
        <f t="shared" si="12"/>
        <v>77.847714771253521</v>
      </c>
      <c r="V63" s="34"/>
    </row>
    <row r="64" spans="1:22" s="39" customFormat="1" ht="15" customHeight="1" x14ac:dyDescent="0.3">
      <c r="A64" s="32" t="s">
        <v>10</v>
      </c>
      <c r="B64" s="33"/>
      <c r="C64" s="33">
        <v>21816088</v>
      </c>
      <c r="D64" s="32" t="s">
        <v>118</v>
      </c>
      <c r="E64" s="32" t="s">
        <v>791</v>
      </c>
      <c r="F64" s="32" t="s">
        <v>13</v>
      </c>
      <c r="G64" s="32" t="s">
        <v>14</v>
      </c>
      <c r="H64" s="38">
        <v>82.55</v>
      </c>
      <c r="I64" s="36">
        <f t="shared" si="10"/>
        <v>92.292384061535699</v>
      </c>
      <c r="J64" s="32"/>
      <c r="K64" s="33"/>
      <c r="L64" s="33"/>
      <c r="M64" s="35"/>
      <c r="N64" s="36"/>
      <c r="O64" s="37" t="s">
        <v>119</v>
      </c>
      <c r="P64" s="33">
        <v>2</v>
      </c>
      <c r="Q64" s="40" t="s">
        <v>898</v>
      </c>
      <c r="R64" s="33">
        <v>85</v>
      </c>
      <c r="S64" s="36">
        <f t="shared" si="11"/>
        <v>94.444444444444443</v>
      </c>
      <c r="T64" s="33"/>
      <c r="U64" s="38">
        <f t="shared" si="12"/>
        <v>77.654668843074987</v>
      </c>
      <c r="V64" s="34"/>
    </row>
    <row r="65" spans="1:22" s="39" customFormat="1" ht="15" customHeight="1" x14ac:dyDescent="0.3">
      <c r="A65" s="32" t="s">
        <v>10</v>
      </c>
      <c r="B65" s="33"/>
      <c r="C65" s="33">
        <v>21816089</v>
      </c>
      <c r="D65" s="32" t="s">
        <v>120</v>
      </c>
      <c r="E65" s="32" t="s">
        <v>791</v>
      </c>
      <c r="F65" s="32" t="s">
        <v>13</v>
      </c>
      <c r="G65" s="32" t="s">
        <v>14</v>
      </c>
      <c r="H65" s="33">
        <v>81.27</v>
      </c>
      <c r="I65" s="36">
        <f t="shared" si="10"/>
        <v>90.861321050042477</v>
      </c>
      <c r="J65" s="32"/>
      <c r="K65" s="33"/>
      <c r="L65" s="33"/>
      <c r="M65" s="35"/>
      <c r="N65" s="36"/>
      <c r="O65" s="40" t="s">
        <v>899</v>
      </c>
      <c r="P65" s="33">
        <v>8</v>
      </c>
      <c r="Q65" s="40" t="s">
        <v>900</v>
      </c>
      <c r="R65" s="33">
        <v>85</v>
      </c>
      <c r="S65" s="36">
        <f t="shared" si="11"/>
        <v>94.444444444444443</v>
      </c>
      <c r="T65" s="32" t="s">
        <v>44</v>
      </c>
      <c r="U65" s="38">
        <f t="shared" si="12"/>
        <v>77.552924735029734</v>
      </c>
      <c r="V65" s="34"/>
    </row>
    <row r="66" spans="1:22" s="39" customFormat="1" ht="15" customHeight="1" x14ac:dyDescent="0.3">
      <c r="A66" s="32" t="s">
        <v>10</v>
      </c>
      <c r="B66" s="33"/>
      <c r="C66" s="33">
        <v>21816183</v>
      </c>
      <c r="D66" s="32" t="s">
        <v>121</v>
      </c>
      <c r="E66" s="32" t="s">
        <v>788</v>
      </c>
      <c r="F66" s="32" t="s">
        <v>13</v>
      </c>
      <c r="G66" s="32" t="s">
        <v>14</v>
      </c>
      <c r="H66" s="38">
        <v>88.647000000000006</v>
      </c>
      <c r="I66" s="36">
        <f t="shared" ref="I66:I73" si="13">H66/88.65*100</f>
        <v>99.996615905245349</v>
      </c>
      <c r="J66" s="32"/>
      <c r="K66" s="33"/>
      <c r="L66" s="33"/>
      <c r="M66" s="35"/>
      <c r="N66" s="36"/>
      <c r="O66" s="40" t="s">
        <v>901</v>
      </c>
      <c r="P66" s="33">
        <v>2</v>
      </c>
      <c r="Q66" s="40" t="s">
        <v>902</v>
      </c>
      <c r="R66" s="33">
        <v>86</v>
      </c>
      <c r="S66" s="36">
        <f t="shared" si="11"/>
        <v>95.555555555555557</v>
      </c>
      <c r="T66" s="32" t="s">
        <v>21</v>
      </c>
      <c r="U66" s="38">
        <f t="shared" ref="U66:U73" si="14">0.7*I66+0.05*N66+0.25*(P66+S66*0.9)</f>
        <v>91.997631133671746</v>
      </c>
      <c r="V66" s="34"/>
    </row>
    <row r="67" spans="1:22" s="39" customFormat="1" ht="15" customHeight="1" x14ac:dyDescent="0.3">
      <c r="A67" s="32" t="s">
        <v>10</v>
      </c>
      <c r="B67" s="33"/>
      <c r="C67" s="33">
        <v>21816182</v>
      </c>
      <c r="D67" s="32" t="s">
        <v>122</v>
      </c>
      <c r="E67" s="32" t="s">
        <v>788</v>
      </c>
      <c r="F67" s="32" t="s">
        <v>13</v>
      </c>
      <c r="G67" s="32" t="s">
        <v>14</v>
      </c>
      <c r="H67" s="38">
        <v>87.117999999999995</v>
      </c>
      <c r="I67" s="36">
        <f t="shared" si="13"/>
        <v>98.271855611957122</v>
      </c>
      <c r="J67" s="32"/>
      <c r="K67" s="33"/>
      <c r="L67" s="33"/>
      <c r="M67" s="35"/>
      <c r="N67" s="36"/>
      <c r="O67" s="37" t="s">
        <v>123</v>
      </c>
      <c r="P67" s="33">
        <v>3</v>
      </c>
      <c r="Q67" s="40" t="s">
        <v>903</v>
      </c>
      <c r="R67" s="33">
        <v>86</v>
      </c>
      <c r="S67" s="36">
        <f t="shared" si="11"/>
        <v>95.555555555555557</v>
      </c>
      <c r="T67" s="32" t="s">
        <v>17</v>
      </c>
      <c r="U67" s="38">
        <f t="shared" si="14"/>
        <v>91.040298928369978</v>
      </c>
      <c r="V67" s="34"/>
    </row>
    <row r="68" spans="1:22" s="39" customFormat="1" ht="15" customHeight="1" x14ac:dyDescent="0.3">
      <c r="A68" s="32" t="s">
        <v>10</v>
      </c>
      <c r="B68" s="33"/>
      <c r="C68" s="33">
        <v>21816185</v>
      </c>
      <c r="D68" s="32" t="s">
        <v>124</v>
      </c>
      <c r="E68" s="32" t="s">
        <v>788</v>
      </c>
      <c r="F68" s="32" t="s">
        <v>13</v>
      </c>
      <c r="G68" s="32" t="s">
        <v>14</v>
      </c>
      <c r="H68" s="38">
        <v>86.74</v>
      </c>
      <c r="I68" s="36">
        <f t="shared" si="13"/>
        <v>97.845459672870831</v>
      </c>
      <c r="J68" s="32"/>
      <c r="K68" s="33"/>
      <c r="L68" s="33"/>
      <c r="M68" s="35"/>
      <c r="N68" s="36"/>
      <c r="O68" s="37" t="s">
        <v>125</v>
      </c>
      <c r="P68" s="33">
        <v>5</v>
      </c>
      <c r="Q68" s="40" t="s">
        <v>904</v>
      </c>
      <c r="R68" s="33">
        <v>85</v>
      </c>
      <c r="S68" s="36">
        <f t="shared" si="11"/>
        <v>94.444444444444443</v>
      </c>
      <c r="T68" s="32" t="s">
        <v>17</v>
      </c>
      <c r="U68" s="38">
        <f t="shared" si="14"/>
        <v>90.991821771009583</v>
      </c>
      <c r="V68" s="34"/>
    </row>
    <row r="69" spans="1:22" s="39" customFormat="1" ht="15" customHeight="1" x14ac:dyDescent="0.3">
      <c r="A69" s="32" t="s">
        <v>10</v>
      </c>
      <c r="B69" s="33"/>
      <c r="C69" s="33">
        <v>21816187</v>
      </c>
      <c r="D69" s="32" t="s">
        <v>126</v>
      </c>
      <c r="E69" s="32" t="s">
        <v>788</v>
      </c>
      <c r="F69" s="32" t="s">
        <v>13</v>
      </c>
      <c r="G69" s="32" t="s">
        <v>14</v>
      </c>
      <c r="H69" s="38">
        <v>88</v>
      </c>
      <c r="I69" s="36">
        <f t="shared" si="13"/>
        <v>99.266779469825153</v>
      </c>
      <c r="J69" s="32"/>
      <c r="K69" s="33"/>
      <c r="L69" s="33"/>
      <c r="M69" s="35"/>
      <c r="N69" s="36"/>
      <c r="O69" s="40" t="s">
        <v>905</v>
      </c>
      <c r="P69" s="33">
        <v>1</v>
      </c>
      <c r="Q69" s="40" t="s">
        <v>906</v>
      </c>
      <c r="R69" s="33">
        <v>85</v>
      </c>
      <c r="S69" s="36">
        <f t="shared" si="11"/>
        <v>94.444444444444443</v>
      </c>
      <c r="T69" s="33"/>
      <c r="U69" s="38">
        <f t="shared" si="14"/>
        <v>90.9867456288776</v>
      </c>
      <c r="V69" s="34"/>
    </row>
    <row r="70" spans="1:22" s="39" customFormat="1" ht="15" customHeight="1" x14ac:dyDescent="0.3">
      <c r="A70" s="32" t="s">
        <v>10</v>
      </c>
      <c r="B70" s="33"/>
      <c r="C70" s="33">
        <v>21816179</v>
      </c>
      <c r="D70" s="32" t="s">
        <v>127</v>
      </c>
      <c r="E70" s="32" t="s">
        <v>788</v>
      </c>
      <c r="F70" s="32" t="s">
        <v>13</v>
      </c>
      <c r="G70" s="32" t="s">
        <v>14</v>
      </c>
      <c r="H70" s="38">
        <v>86.736999999999995</v>
      </c>
      <c r="I70" s="36">
        <f t="shared" si="13"/>
        <v>97.842075578116166</v>
      </c>
      <c r="J70" s="32"/>
      <c r="K70" s="33"/>
      <c r="L70" s="33"/>
      <c r="M70" s="35"/>
      <c r="N70" s="36"/>
      <c r="O70" s="37" t="s">
        <v>128</v>
      </c>
      <c r="P70" s="33">
        <v>2</v>
      </c>
      <c r="Q70" s="40" t="s">
        <v>907</v>
      </c>
      <c r="R70" s="33">
        <v>86</v>
      </c>
      <c r="S70" s="36">
        <f t="shared" si="11"/>
        <v>95.555555555555557</v>
      </c>
      <c r="T70" s="33"/>
      <c r="U70" s="38">
        <f t="shared" si="14"/>
        <v>90.489452904681315</v>
      </c>
      <c r="V70" s="34"/>
    </row>
    <row r="71" spans="1:22" s="39" customFormat="1" ht="15" customHeight="1" x14ac:dyDescent="0.3">
      <c r="A71" s="32" t="s">
        <v>10</v>
      </c>
      <c r="B71" s="33"/>
      <c r="C71" s="33">
        <v>21816178</v>
      </c>
      <c r="D71" s="32" t="s">
        <v>129</v>
      </c>
      <c r="E71" s="32" t="s">
        <v>788</v>
      </c>
      <c r="F71" s="32" t="s">
        <v>13</v>
      </c>
      <c r="G71" s="32" t="s">
        <v>14</v>
      </c>
      <c r="H71" s="38">
        <v>85.32</v>
      </c>
      <c r="I71" s="36">
        <f t="shared" si="13"/>
        <v>96.243654822335017</v>
      </c>
      <c r="J71" s="32"/>
      <c r="K71" s="33"/>
      <c r="L71" s="33"/>
      <c r="M71" s="35"/>
      <c r="N71" s="36"/>
      <c r="O71" s="40" t="s">
        <v>908</v>
      </c>
      <c r="P71" s="33">
        <v>4</v>
      </c>
      <c r="Q71" s="40" t="s">
        <v>909</v>
      </c>
      <c r="R71" s="33">
        <v>88</v>
      </c>
      <c r="S71" s="36">
        <f t="shared" si="11"/>
        <v>97.777777777777771</v>
      </c>
      <c r="T71" s="33"/>
      <c r="U71" s="38">
        <f t="shared" si="14"/>
        <v>90.370558375634502</v>
      </c>
      <c r="V71" s="34"/>
    </row>
    <row r="72" spans="1:22" s="39" customFormat="1" ht="15" customHeight="1" x14ac:dyDescent="0.3">
      <c r="A72" s="32" t="s">
        <v>10</v>
      </c>
      <c r="B72" s="33"/>
      <c r="C72" s="33">
        <v>21816184</v>
      </c>
      <c r="D72" s="32" t="s">
        <v>130</v>
      </c>
      <c r="E72" s="32" t="s">
        <v>788</v>
      </c>
      <c r="F72" s="32" t="s">
        <v>13</v>
      </c>
      <c r="G72" s="32" t="s">
        <v>14</v>
      </c>
      <c r="H72" s="38">
        <v>85.367999999999995</v>
      </c>
      <c r="I72" s="36">
        <f t="shared" si="13"/>
        <v>96.297800338409473</v>
      </c>
      <c r="J72" s="32"/>
      <c r="K72" s="33"/>
      <c r="L72" s="33"/>
      <c r="M72" s="35"/>
      <c r="N72" s="36"/>
      <c r="O72" s="37" t="s">
        <v>131</v>
      </c>
      <c r="P72" s="33">
        <v>2</v>
      </c>
      <c r="Q72" s="40"/>
      <c r="R72" s="33">
        <v>83</v>
      </c>
      <c r="S72" s="36">
        <f t="shared" si="11"/>
        <v>92.222222222222229</v>
      </c>
      <c r="T72" s="33"/>
      <c r="U72" s="38">
        <f t="shared" si="14"/>
        <v>88.658460236886626</v>
      </c>
      <c r="V72" s="34"/>
    </row>
    <row r="73" spans="1:22" s="39" customFormat="1" ht="15" customHeight="1" x14ac:dyDescent="0.3">
      <c r="A73" s="32" t="s">
        <v>10</v>
      </c>
      <c r="B73" s="33"/>
      <c r="C73" s="33">
        <v>21816181</v>
      </c>
      <c r="D73" s="32" t="s">
        <v>132</v>
      </c>
      <c r="E73" s="32" t="s">
        <v>788</v>
      </c>
      <c r="F73" s="32" t="s">
        <v>13</v>
      </c>
      <c r="G73" s="32" t="s">
        <v>14</v>
      </c>
      <c r="H73" s="38">
        <v>82.17</v>
      </c>
      <c r="I73" s="36">
        <f t="shared" si="13"/>
        <v>92.690355329949242</v>
      </c>
      <c r="J73" s="32"/>
      <c r="K73" s="33"/>
      <c r="L73" s="33"/>
      <c r="M73" s="35"/>
      <c r="N73" s="36"/>
      <c r="O73" s="37" t="s">
        <v>133</v>
      </c>
      <c r="P73" s="33">
        <v>5</v>
      </c>
      <c r="Q73" s="40" t="s">
        <v>910</v>
      </c>
      <c r="R73" s="33">
        <v>88</v>
      </c>
      <c r="S73" s="36">
        <f t="shared" si="11"/>
        <v>97.777777777777771</v>
      </c>
      <c r="T73" s="33"/>
      <c r="U73" s="38">
        <f t="shared" si="14"/>
        <v>88.133248730964468</v>
      </c>
      <c r="V73" s="34"/>
    </row>
    <row r="74" spans="1:22" ht="15" customHeight="1" x14ac:dyDescent="0.3">
      <c r="A74" s="45" t="s">
        <v>134</v>
      </c>
      <c r="B74" s="46" t="s">
        <v>11</v>
      </c>
      <c r="C74" s="47" t="s">
        <v>135</v>
      </c>
      <c r="D74" s="45" t="s">
        <v>136</v>
      </c>
      <c r="E74" s="48" t="s">
        <v>789</v>
      </c>
      <c r="F74" s="45" t="s">
        <v>13</v>
      </c>
      <c r="G74" s="45" t="s">
        <v>14</v>
      </c>
      <c r="H74" s="47"/>
      <c r="I74" s="47"/>
      <c r="J74" s="45" t="s">
        <v>15</v>
      </c>
      <c r="K74" s="49" t="s">
        <v>137</v>
      </c>
      <c r="L74" s="46" t="s">
        <v>911</v>
      </c>
      <c r="M74" s="50">
        <f>(4.614+3.607)*7+6+3</f>
        <v>66.546999999999997</v>
      </c>
      <c r="N74" s="51">
        <f t="shared" ref="N74:N79" si="15">M74/86.98*100</f>
        <v>76.508392733961827</v>
      </c>
      <c r="O74" s="52"/>
      <c r="P74" s="47"/>
      <c r="Q74" s="53" t="s">
        <v>912</v>
      </c>
      <c r="R74" s="54">
        <v>90</v>
      </c>
      <c r="S74" s="55">
        <f t="shared" si="11"/>
        <v>100</v>
      </c>
      <c r="T74" s="56" t="s">
        <v>17</v>
      </c>
      <c r="U74" s="50">
        <f t="shared" ref="U74:U86" si="16">0.8*N74+0.2*(P74+S74*0.9)</f>
        <v>79.206714187169467</v>
      </c>
      <c r="V74" s="50"/>
    </row>
    <row r="75" spans="1:22" ht="15" customHeight="1" x14ac:dyDescent="0.3">
      <c r="A75" s="57" t="s">
        <v>134</v>
      </c>
      <c r="B75" s="46" t="s">
        <v>11</v>
      </c>
      <c r="C75" s="54">
        <v>11916001</v>
      </c>
      <c r="D75" s="57" t="s">
        <v>138</v>
      </c>
      <c r="E75" s="48" t="s">
        <v>789</v>
      </c>
      <c r="F75" s="57" t="s">
        <v>13</v>
      </c>
      <c r="G75" s="57" t="s">
        <v>14</v>
      </c>
      <c r="H75" s="54"/>
      <c r="I75" s="54"/>
      <c r="J75" s="57"/>
      <c r="K75" s="58" t="s">
        <v>913</v>
      </c>
      <c r="L75" s="54"/>
      <c r="M75" s="50">
        <f>13.811*4</f>
        <v>55.244</v>
      </c>
      <c r="N75" s="51">
        <f t="shared" si="15"/>
        <v>63.513451368130603</v>
      </c>
      <c r="O75" s="59"/>
      <c r="P75" s="54"/>
      <c r="Q75" s="59"/>
      <c r="R75" s="54">
        <v>90</v>
      </c>
      <c r="S75" s="55">
        <f t="shared" si="11"/>
        <v>100</v>
      </c>
      <c r="T75" s="56" t="s">
        <v>17</v>
      </c>
      <c r="U75" s="50">
        <f t="shared" si="16"/>
        <v>68.810761094504485</v>
      </c>
      <c r="V75" s="50"/>
    </row>
    <row r="76" spans="1:22" ht="15" customHeight="1" x14ac:dyDescent="0.3">
      <c r="A76" s="57" t="s">
        <v>134</v>
      </c>
      <c r="B76" s="56" t="s">
        <v>799</v>
      </c>
      <c r="C76" s="47" t="s">
        <v>139</v>
      </c>
      <c r="D76" s="57" t="s">
        <v>140</v>
      </c>
      <c r="E76" s="48" t="s">
        <v>789</v>
      </c>
      <c r="F76" s="57" t="s">
        <v>13</v>
      </c>
      <c r="G76" s="57" t="s">
        <v>14</v>
      </c>
      <c r="H76" s="54"/>
      <c r="I76" s="54"/>
      <c r="J76" s="57"/>
      <c r="K76" s="58" t="s">
        <v>914</v>
      </c>
      <c r="L76" s="54"/>
      <c r="M76" s="50">
        <f>10.6*4</f>
        <v>42.4</v>
      </c>
      <c r="N76" s="51">
        <f t="shared" si="15"/>
        <v>48.746838353644513</v>
      </c>
      <c r="O76" s="59"/>
      <c r="P76" s="54"/>
      <c r="Q76" s="59"/>
      <c r="R76" s="54">
        <v>90</v>
      </c>
      <c r="S76" s="55">
        <f t="shared" si="11"/>
        <v>100</v>
      </c>
      <c r="T76" s="56" t="s">
        <v>21</v>
      </c>
      <c r="U76" s="50">
        <f t="shared" si="16"/>
        <v>56.997470682915612</v>
      </c>
      <c r="V76" s="50"/>
    </row>
    <row r="77" spans="1:22" ht="15" customHeight="1" x14ac:dyDescent="0.3">
      <c r="A77" s="57" t="s">
        <v>134</v>
      </c>
      <c r="B77" s="58"/>
      <c r="C77" s="47" t="s">
        <v>141</v>
      </c>
      <c r="D77" s="57" t="s">
        <v>142</v>
      </c>
      <c r="E77" s="48" t="s">
        <v>789</v>
      </c>
      <c r="F77" s="57" t="s">
        <v>13</v>
      </c>
      <c r="G77" s="57" t="s">
        <v>14</v>
      </c>
      <c r="H77" s="54"/>
      <c r="I77" s="54"/>
      <c r="J77" s="57"/>
      <c r="K77" s="58" t="s">
        <v>143</v>
      </c>
      <c r="L77" s="54"/>
      <c r="M77" s="50">
        <f>4.614*7</f>
        <v>32.298000000000002</v>
      </c>
      <c r="N77" s="51">
        <f t="shared" si="15"/>
        <v>37.13267417797195</v>
      </c>
      <c r="O77" s="60" t="s">
        <v>144</v>
      </c>
      <c r="P77" s="54"/>
      <c r="Q77" s="60" t="s">
        <v>144</v>
      </c>
      <c r="R77" s="54">
        <v>90</v>
      </c>
      <c r="S77" s="55">
        <f t="shared" si="11"/>
        <v>100</v>
      </c>
      <c r="T77" s="56" t="s">
        <v>21</v>
      </c>
      <c r="U77" s="50">
        <f t="shared" si="16"/>
        <v>47.706139342377561</v>
      </c>
      <c r="V77" s="50"/>
    </row>
    <row r="78" spans="1:22" ht="15" customHeight="1" x14ac:dyDescent="0.3">
      <c r="A78" s="57" t="s">
        <v>134</v>
      </c>
      <c r="B78" s="58"/>
      <c r="C78" s="54">
        <v>11516030</v>
      </c>
      <c r="D78" s="57" t="s">
        <v>145</v>
      </c>
      <c r="E78" s="48" t="s">
        <v>789</v>
      </c>
      <c r="F78" s="57" t="s">
        <v>13</v>
      </c>
      <c r="G78" s="57" t="s">
        <v>14</v>
      </c>
      <c r="H78" s="54"/>
      <c r="I78" s="54"/>
      <c r="J78" s="57" t="s">
        <v>15</v>
      </c>
      <c r="K78" s="58" t="s">
        <v>146</v>
      </c>
      <c r="L78" s="57" t="s">
        <v>915</v>
      </c>
      <c r="M78" s="50">
        <f>2.758*7+3</f>
        <v>22.306000000000001</v>
      </c>
      <c r="N78" s="51">
        <f t="shared" si="15"/>
        <v>25.644975856518741</v>
      </c>
      <c r="O78" s="60" t="s">
        <v>144</v>
      </c>
      <c r="P78" s="54"/>
      <c r="Q78" s="60" t="s">
        <v>916</v>
      </c>
      <c r="R78" s="54">
        <v>90</v>
      </c>
      <c r="S78" s="55">
        <f t="shared" si="11"/>
        <v>100</v>
      </c>
      <c r="T78" s="56" t="s">
        <v>21</v>
      </c>
      <c r="U78" s="50">
        <f t="shared" si="16"/>
        <v>38.515980685214998</v>
      </c>
      <c r="V78" s="50"/>
    </row>
    <row r="79" spans="1:22" ht="15" customHeight="1" x14ac:dyDescent="0.3">
      <c r="A79" s="57" t="s">
        <v>134</v>
      </c>
      <c r="B79" s="58"/>
      <c r="C79" s="54">
        <v>11516036</v>
      </c>
      <c r="D79" s="57" t="s">
        <v>147</v>
      </c>
      <c r="E79" s="48" t="s">
        <v>789</v>
      </c>
      <c r="F79" s="57" t="s">
        <v>13</v>
      </c>
      <c r="G79" s="57" t="s">
        <v>14</v>
      </c>
      <c r="H79" s="54"/>
      <c r="I79" s="54"/>
      <c r="J79" s="57" t="s">
        <v>15</v>
      </c>
      <c r="K79" s="58" t="s">
        <v>917</v>
      </c>
      <c r="L79" s="58"/>
      <c r="M79" s="50">
        <f>4.855*4</f>
        <v>19.420000000000002</v>
      </c>
      <c r="N79" s="51">
        <f t="shared" si="15"/>
        <v>22.326971717636241</v>
      </c>
      <c r="O79" s="59"/>
      <c r="P79" s="58"/>
      <c r="Q79" s="61" t="s">
        <v>918</v>
      </c>
      <c r="R79" s="58">
        <v>90</v>
      </c>
      <c r="S79" s="55">
        <f t="shared" si="11"/>
        <v>100</v>
      </c>
      <c r="T79" s="56" t="s">
        <v>17</v>
      </c>
      <c r="U79" s="50">
        <f t="shared" si="16"/>
        <v>35.86157737410899</v>
      </c>
      <c r="V79" s="50"/>
    </row>
    <row r="80" spans="1:22" ht="15" customHeight="1" x14ac:dyDescent="0.3">
      <c r="A80" s="57" t="s">
        <v>134</v>
      </c>
      <c r="B80" s="58"/>
      <c r="C80" s="54">
        <v>11716034</v>
      </c>
      <c r="D80" s="57" t="s">
        <v>148</v>
      </c>
      <c r="E80" s="48" t="s">
        <v>789</v>
      </c>
      <c r="F80" s="57" t="s">
        <v>13</v>
      </c>
      <c r="G80" s="57" t="s">
        <v>14</v>
      </c>
      <c r="H80" s="54"/>
      <c r="I80" s="54"/>
      <c r="J80" s="57"/>
      <c r="K80" s="58"/>
      <c r="L80" s="54"/>
      <c r="M80" s="62"/>
      <c r="N80" s="51"/>
      <c r="O80" s="60" t="s">
        <v>149</v>
      </c>
      <c r="P80" s="54"/>
      <c r="Q80" s="59"/>
      <c r="R80" s="54">
        <v>90</v>
      </c>
      <c r="S80" s="55">
        <f t="shared" si="11"/>
        <v>100</v>
      </c>
      <c r="T80" s="56" t="s">
        <v>17</v>
      </c>
      <c r="U80" s="50">
        <f t="shared" si="16"/>
        <v>18</v>
      </c>
      <c r="V80" s="50"/>
    </row>
    <row r="81" spans="1:22" ht="15" customHeight="1" x14ac:dyDescent="0.3">
      <c r="A81" s="57" t="s">
        <v>134</v>
      </c>
      <c r="B81" s="58"/>
      <c r="C81" s="47">
        <v>11716030</v>
      </c>
      <c r="D81" s="57" t="s">
        <v>150</v>
      </c>
      <c r="E81" s="48" t="s">
        <v>789</v>
      </c>
      <c r="F81" s="57" t="s">
        <v>13</v>
      </c>
      <c r="G81" s="57" t="s">
        <v>14</v>
      </c>
      <c r="H81" s="54"/>
      <c r="I81" s="54"/>
      <c r="J81" s="57" t="s">
        <v>15</v>
      </c>
      <c r="K81" s="58"/>
      <c r="L81" s="58"/>
      <c r="M81" s="50"/>
      <c r="N81" s="51"/>
      <c r="O81" s="60" t="s">
        <v>919</v>
      </c>
      <c r="P81" s="54"/>
      <c r="Q81" s="60" t="s">
        <v>920</v>
      </c>
      <c r="R81" s="54">
        <v>90</v>
      </c>
      <c r="S81" s="55">
        <f t="shared" si="11"/>
        <v>100</v>
      </c>
      <c r="T81" s="56" t="s">
        <v>17</v>
      </c>
      <c r="U81" s="50">
        <f t="shared" si="16"/>
        <v>18</v>
      </c>
      <c r="V81" s="50"/>
    </row>
    <row r="82" spans="1:22" ht="15" customHeight="1" x14ac:dyDescent="0.3">
      <c r="A82" s="57" t="s">
        <v>134</v>
      </c>
      <c r="B82" s="58"/>
      <c r="C82" s="54">
        <v>11616036</v>
      </c>
      <c r="D82" s="57" t="s">
        <v>151</v>
      </c>
      <c r="E82" s="48" t="s">
        <v>789</v>
      </c>
      <c r="F82" s="57" t="s">
        <v>13</v>
      </c>
      <c r="G82" s="57" t="s">
        <v>14</v>
      </c>
      <c r="H82" s="54"/>
      <c r="I82" s="54"/>
      <c r="J82" s="57"/>
      <c r="K82" s="54"/>
      <c r="L82" s="58"/>
      <c r="M82" s="50"/>
      <c r="N82" s="51"/>
      <c r="O82" s="59"/>
      <c r="P82" s="58"/>
      <c r="Q82" s="60" t="s">
        <v>921</v>
      </c>
      <c r="R82" s="54">
        <v>90</v>
      </c>
      <c r="S82" s="55">
        <f t="shared" si="11"/>
        <v>100</v>
      </c>
      <c r="T82" s="56" t="s">
        <v>17</v>
      </c>
      <c r="U82" s="50">
        <f t="shared" si="16"/>
        <v>18</v>
      </c>
      <c r="V82" s="50"/>
    </row>
    <row r="83" spans="1:22" ht="15" customHeight="1" x14ac:dyDescent="0.3">
      <c r="A83" s="57" t="s">
        <v>134</v>
      </c>
      <c r="B83" s="58"/>
      <c r="C83" s="54">
        <v>11716031</v>
      </c>
      <c r="D83" s="57" t="s">
        <v>152</v>
      </c>
      <c r="E83" s="48" t="s">
        <v>789</v>
      </c>
      <c r="F83" s="57" t="s">
        <v>13</v>
      </c>
      <c r="G83" s="57" t="s">
        <v>14</v>
      </c>
      <c r="H83" s="54"/>
      <c r="I83" s="54"/>
      <c r="J83" s="56"/>
      <c r="K83" s="58"/>
      <c r="L83" s="58"/>
      <c r="M83" s="62"/>
      <c r="N83" s="51"/>
      <c r="O83" s="59"/>
      <c r="P83" s="58"/>
      <c r="Q83" s="60" t="s">
        <v>922</v>
      </c>
      <c r="R83" s="54">
        <v>90</v>
      </c>
      <c r="S83" s="55">
        <f t="shared" si="11"/>
        <v>100</v>
      </c>
      <c r="T83" s="56" t="s">
        <v>17</v>
      </c>
      <c r="U83" s="50">
        <f t="shared" si="16"/>
        <v>18</v>
      </c>
      <c r="V83" s="50"/>
    </row>
    <row r="84" spans="1:22" ht="15" customHeight="1" x14ac:dyDescent="0.3">
      <c r="A84" s="57" t="s">
        <v>134</v>
      </c>
      <c r="B84" s="58"/>
      <c r="C84" s="54">
        <v>11816008</v>
      </c>
      <c r="D84" s="57" t="s">
        <v>153</v>
      </c>
      <c r="E84" s="48" t="s">
        <v>789</v>
      </c>
      <c r="F84" s="57" t="s">
        <v>13</v>
      </c>
      <c r="G84" s="57" t="s">
        <v>14</v>
      </c>
      <c r="H84" s="54"/>
      <c r="I84" s="54"/>
      <c r="J84" s="56"/>
      <c r="K84" s="58"/>
      <c r="L84" s="58"/>
      <c r="M84" s="62"/>
      <c r="N84" s="51"/>
      <c r="O84" s="59"/>
      <c r="P84" s="58"/>
      <c r="Q84" s="60" t="s">
        <v>923</v>
      </c>
      <c r="R84" s="54">
        <v>90</v>
      </c>
      <c r="S84" s="55">
        <f t="shared" ref="S84:S115" si="17">R84*100/90</f>
        <v>100</v>
      </c>
      <c r="T84" s="56" t="s">
        <v>17</v>
      </c>
      <c r="U84" s="50">
        <f t="shared" si="16"/>
        <v>18</v>
      </c>
      <c r="V84" s="50"/>
    </row>
    <row r="85" spans="1:22" ht="15" customHeight="1" x14ac:dyDescent="0.3">
      <c r="A85" s="57" t="s">
        <v>134</v>
      </c>
      <c r="B85" s="58"/>
      <c r="C85" s="54">
        <v>11716036</v>
      </c>
      <c r="D85" s="57" t="s">
        <v>154</v>
      </c>
      <c r="E85" s="48" t="s">
        <v>789</v>
      </c>
      <c r="F85" s="57" t="s">
        <v>13</v>
      </c>
      <c r="G85" s="57" t="s">
        <v>14</v>
      </c>
      <c r="H85" s="54"/>
      <c r="I85" s="54"/>
      <c r="J85" s="57"/>
      <c r="K85" s="54"/>
      <c r="L85" s="54"/>
      <c r="M85" s="62"/>
      <c r="N85" s="51"/>
      <c r="O85" s="60" t="s">
        <v>155</v>
      </c>
      <c r="P85" s="54">
        <v>2</v>
      </c>
      <c r="Q85" s="60" t="s">
        <v>156</v>
      </c>
      <c r="R85" s="54">
        <v>86</v>
      </c>
      <c r="S85" s="55">
        <f t="shared" si="17"/>
        <v>95.555555555555557</v>
      </c>
      <c r="T85" s="56" t="s">
        <v>17</v>
      </c>
      <c r="U85" s="50">
        <f t="shared" si="16"/>
        <v>17.600000000000001</v>
      </c>
      <c r="V85" s="50"/>
    </row>
    <row r="86" spans="1:22" ht="15" customHeight="1" x14ac:dyDescent="0.3">
      <c r="A86" s="57" t="s">
        <v>134</v>
      </c>
      <c r="B86" s="58"/>
      <c r="C86" s="54">
        <v>11716033</v>
      </c>
      <c r="D86" s="57" t="s">
        <v>157</v>
      </c>
      <c r="E86" s="48" t="s">
        <v>789</v>
      </c>
      <c r="F86" s="57" t="s">
        <v>13</v>
      </c>
      <c r="G86" s="57" t="s">
        <v>14</v>
      </c>
      <c r="H86" s="54"/>
      <c r="I86" s="54"/>
      <c r="J86" s="57"/>
      <c r="K86" s="58"/>
      <c r="L86" s="58"/>
      <c r="M86" s="62"/>
      <c r="N86" s="51"/>
      <c r="O86" s="59"/>
      <c r="P86" s="54"/>
      <c r="Q86" s="60" t="s">
        <v>924</v>
      </c>
      <c r="R86" s="54">
        <v>85</v>
      </c>
      <c r="S86" s="55">
        <f t="shared" si="17"/>
        <v>94.444444444444443</v>
      </c>
      <c r="T86" s="56" t="s">
        <v>17</v>
      </c>
      <c r="U86" s="50">
        <f t="shared" si="16"/>
        <v>17</v>
      </c>
      <c r="V86" s="50"/>
    </row>
    <row r="87" spans="1:22" ht="15" customHeight="1" x14ac:dyDescent="0.3">
      <c r="A87" s="57" t="s">
        <v>134</v>
      </c>
      <c r="B87" s="58"/>
      <c r="C87" s="54">
        <v>11816029</v>
      </c>
      <c r="D87" s="57" t="s">
        <v>158</v>
      </c>
      <c r="E87" s="48" t="s">
        <v>808</v>
      </c>
      <c r="F87" s="57" t="s">
        <v>13</v>
      </c>
      <c r="G87" s="57" t="s">
        <v>14</v>
      </c>
      <c r="H87" s="62">
        <v>89.691999999999993</v>
      </c>
      <c r="I87" s="63">
        <f>H87/89.69*100</f>
        <v>100.0022299029992</v>
      </c>
      <c r="J87" s="57"/>
      <c r="K87" s="58"/>
      <c r="L87" s="54"/>
      <c r="M87" s="62"/>
      <c r="N87" s="51"/>
      <c r="O87" s="60" t="s">
        <v>159</v>
      </c>
      <c r="P87" s="54">
        <v>2</v>
      </c>
      <c r="Q87" s="60" t="s">
        <v>160</v>
      </c>
      <c r="R87" s="54">
        <v>90</v>
      </c>
      <c r="S87" s="55">
        <f t="shared" si="17"/>
        <v>100</v>
      </c>
      <c r="T87" s="56" t="s">
        <v>21</v>
      </c>
      <c r="U87" s="50">
        <f>0.7*I87+0.15*N87+0.15*(P87+S87*0.9)</f>
        <v>83.801560932099434</v>
      </c>
      <c r="V87" s="50"/>
    </row>
    <row r="88" spans="1:22" ht="15" customHeight="1" x14ac:dyDescent="0.3">
      <c r="A88" s="57" t="s">
        <v>134</v>
      </c>
      <c r="B88" s="58"/>
      <c r="C88" s="47" t="s">
        <v>161</v>
      </c>
      <c r="D88" s="57" t="s">
        <v>162</v>
      </c>
      <c r="E88" s="48" t="s">
        <v>808</v>
      </c>
      <c r="F88" s="57" t="s">
        <v>13</v>
      </c>
      <c r="G88" s="57" t="s">
        <v>14</v>
      </c>
      <c r="H88" s="62">
        <v>87.631</v>
      </c>
      <c r="I88" s="63">
        <f>H88/89.69*100</f>
        <v>97.704314862303491</v>
      </c>
      <c r="J88" s="57"/>
      <c r="K88" s="58"/>
      <c r="L88" s="54"/>
      <c r="M88" s="62"/>
      <c r="N88" s="51"/>
      <c r="O88" s="59" t="s">
        <v>925</v>
      </c>
      <c r="P88" s="54">
        <v>3</v>
      </c>
      <c r="Q88" s="59" t="s">
        <v>926</v>
      </c>
      <c r="R88" s="54">
        <v>90</v>
      </c>
      <c r="S88" s="55">
        <f t="shared" si="17"/>
        <v>100</v>
      </c>
      <c r="T88" s="56" t="s">
        <v>101</v>
      </c>
      <c r="U88" s="50">
        <f>0.7*I88+0.15*N88+0.15*(P88+S88*0.9)</f>
        <v>82.343020403612442</v>
      </c>
      <c r="V88" s="50"/>
    </row>
    <row r="89" spans="1:22" ht="15" customHeight="1" x14ac:dyDescent="0.3">
      <c r="A89" s="56" t="s">
        <v>134</v>
      </c>
      <c r="B89" s="58"/>
      <c r="C89" s="49" t="s">
        <v>163</v>
      </c>
      <c r="D89" s="56" t="s">
        <v>164</v>
      </c>
      <c r="E89" s="48" t="s">
        <v>808</v>
      </c>
      <c r="F89" s="56" t="s">
        <v>13</v>
      </c>
      <c r="G89" s="56" t="s">
        <v>14</v>
      </c>
      <c r="H89" s="50">
        <v>86.367999999999995</v>
      </c>
      <c r="I89" s="63">
        <f>H89/89.69*100</f>
        <v>96.296131118296344</v>
      </c>
      <c r="J89" s="56"/>
      <c r="K89" s="58"/>
      <c r="L89" s="58"/>
      <c r="M89" s="50"/>
      <c r="N89" s="51"/>
      <c r="O89" s="60" t="s">
        <v>927</v>
      </c>
      <c r="P89" s="58">
        <v>2</v>
      </c>
      <c r="Q89" s="60" t="s">
        <v>928</v>
      </c>
      <c r="R89" s="54">
        <v>90</v>
      </c>
      <c r="S89" s="55">
        <f t="shared" si="17"/>
        <v>100</v>
      </c>
      <c r="T89" s="56" t="s">
        <v>17</v>
      </c>
      <c r="U89" s="50">
        <f>0.7*I89+0.15*N89+0.15*(P89+S89*0.9)</f>
        <v>81.207291782807431</v>
      </c>
      <c r="V89" s="50"/>
    </row>
    <row r="90" spans="1:22" ht="15" customHeight="1" x14ac:dyDescent="0.3">
      <c r="A90" s="57" t="s">
        <v>134</v>
      </c>
      <c r="B90" s="58"/>
      <c r="C90" s="54">
        <v>11816035</v>
      </c>
      <c r="D90" s="57" t="s">
        <v>165</v>
      </c>
      <c r="E90" s="48" t="s">
        <v>808</v>
      </c>
      <c r="F90" s="57" t="s">
        <v>13</v>
      </c>
      <c r="G90" s="57" t="s">
        <v>14</v>
      </c>
      <c r="H90" s="62">
        <v>83.867000000000004</v>
      </c>
      <c r="I90" s="63">
        <f>H90/89.69*100</f>
        <v>93.507637417772344</v>
      </c>
      <c r="J90" s="57"/>
      <c r="K90" s="58"/>
      <c r="L90" s="54"/>
      <c r="M90" s="62"/>
      <c r="N90" s="51"/>
      <c r="O90" s="60" t="s">
        <v>166</v>
      </c>
      <c r="P90" s="54">
        <v>2</v>
      </c>
      <c r="Q90" s="60" t="s">
        <v>929</v>
      </c>
      <c r="R90" s="54">
        <v>88</v>
      </c>
      <c r="S90" s="55">
        <f t="shared" si="17"/>
        <v>97.777777777777771</v>
      </c>
      <c r="T90" s="56" t="s">
        <v>17</v>
      </c>
      <c r="U90" s="50">
        <f>0.7*I90+0.15*N90+0.15*(P90+S90*0.9)</f>
        <v>78.955346192440643</v>
      </c>
      <c r="V90" s="50"/>
    </row>
    <row r="91" spans="1:22" ht="15" customHeight="1" x14ac:dyDescent="0.3">
      <c r="A91" s="57" t="s">
        <v>134</v>
      </c>
      <c r="B91" s="46" t="s">
        <v>11</v>
      </c>
      <c r="C91" s="47" t="s">
        <v>167</v>
      </c>
      <c r="D91" s="57" t="s">
        <v>168</v>
      </c>
      <c r="E91" s="64" t="s">
        <v>861</v>
      </c>
      <c r="F91" s="57" t="s">
        <v>13</v>
      </c>
      <c r="G91" s="57" t="s">
        <v>14</v>
      </c>
      <c r="H91" s="54"/>
      <c r="I91" s="54"/>
      <c r="J91" s="57" t="s">
        <v>15</v>
      </c>
      <c r="K91" s="58" t="s">
        <v>930</v>
      </c>
      <c r="L91" s="56" t="s">
        <v>169</v>
      </c>
      <c r="M91" s="50">
        <f>4.614*5+(4.614+2.758)*2+(4.614+3.607)*1+6</f>
        <v>52.034999999999997</v>
      </c>
      <c r="N91" s="51">
        <f>M91/54.82*100</f>
        <v>94.919737322145195</v>
      </c>
      <c r="O91" s="59"/>
      <c r="P91" s="54"/>
      <c r="Q91" s="59" t="s">
        <v>931</v>
      </c>
      <c r="R91" s="54">
        <v>90</v>
      </c>
      <c r="S91" s="55">
        <f t="shared" si="17"/>
        <v>100</v>
      </c>
      <c r="T91" s="56" t="s">
        <v>17</v>
      </c>
      <c r="U91" s="50">
        <f t="shared" ref="U91:U98" si="18">0.8*N91+0.2*(P91+S91*0.9)</f>
        <v>93.935789857716159</v>
      </c>
      <c r="V91" s="50"/>
    </row>
    <row r="92" spans="1:22" ht="15" customHeight="1" x14ac:dyDescent="0.3">
      <c r="A92" s="57" t="s">
        <v>134</v>
      </c>
      <c r="B92" s="46" t="s">
        <v>11</v>
      </c>
      <c r="C92" s="54">
        <v>21716033</v>
      </c>
      <c r="D92" s="57" t="s">
        <v>170</v>
      </c>
      <c r="E92" s="64" t="s">
        <v>861</v>
      </c>
      <c r="F92" s="57" t="s">
        <v>13</v>
      </c>
      <c r="G92" s="57" t="s">
        <v>14</v>
      </c>
      <c r="H92" s="54"/>
      <c r="I92" s="54"/>
      <c r="J92" s="57" t="s">
        <v>15</v>
      </c>
      <c r="K92" s="58" t="s">
        <v>171</v>
      </c>
      <c r="L92" s="54"/>
      <c r="M92" s="62">
        <f>(8.344+4.061)*2</f>
        <v>24.81</v>
      </c>
      <c r="N92" s="51">
        <f>M92/54.82*100</f>
        <v>45.257205399489237</v>
      </c>
      <c r="O92" s="59"/>
      <c r="P92" s="54"/>
      <c r="Q92" s="60" t="s">
        <v>172</v>
      </c>
      <c r="R92" s="54">
        <v>90</v>
      </c>
      <c r="S92" s="55">
        <f t="shared" si="17"/>
        <v>100</v>
      </c>
      <c r="T92" s="56" t="s">
        <v>21</v>
      </c>
      <c r="U92" s="50">
        <f t="shared" si="18"/>
        <v>54.205764319591388</v>
      </c>
      <c r="V92" s="50"/>
    </row>
    <row r="93" spans="1:22" ht="15" customHeight="1" x14ac:dyDescent="0.3">
      <c r="A93" s="57" t="s">
        <v>134</v>
      </c>
      <c r="B93" s="56" t="s">
        <v>800</v>
      </c>
      <c r="C93" s="54">
        <v>21716017</v>
      </c>
      <c r="D93" s="57" t="s">
        <v>173</v>
      </c>
      <c r="E93" s="64" t="s">
        <v>861</v>
      </c>
      <c r="F93" s="57" t="s">
        <v>13</v>
      </c>
      <c r="G93" s="57" t="s">
        <v>14</v>
      </c>
      <c r="H93" s="54"/>
      <c r="I93" s="54"/>
      <c r="J93" s="57" t="s">
        <v>15</v>
      </c>
      <c r="K93" s="58" t="s">
        <v>932</v>
      </c>
      <c r="L93" s="54"/>
      <c r="M93" s="50">
        <f>3.408*4+4.331*2</f>
        <v>22.294</v>
      </c>
      <c r="N93" s="51">
        <f>M93/54.82*100</f>
        <v>40.667639547610364</v>
      </c>
      <c r="O93" s="59"/>
      <c r="P93" s="54"/>
      <c r="Q93" s="59" t="s">
        <v>933</v>
      </c>
      <c r="R93" s="54">
        <v>90</v>
      </c>
      <c r="S93" s="55">
        <f t="shared" si="17"/>
        <v>100</v>
      </c>
      <c r="T93" s="56" t="s">
        <v>21</v>
      </c>
      <c r="U93" s="50">
        <f t="shared" si="18"/>
        <v>50.534111638088291</v>
      </c>
      <c r="V93" s="50"/>
    </row>
    <row r="94" spans="1:22" ht="15" customHeight="1" x14ac:dyDescent="0.3">
      <c r="A94" s="57" t="s">
        <v>134</v>
      </c>
      <c r="B94" s="58"/>
      <c r="C94" s="47" t="s">
        <v>174</v>
      </c>
      <c r="D94" s="57" t="s">
        <v>175</v>
      </c>
      <c r="E94" s="64" t="s">
        <v>861</v>
      </c>
      <c r="F94" s="57" t="s">
        <v>13</v>
      </c>
      <c r="G94" s="57" t="s">
        <v>14</v>
      </c>
      <c r="H94" s="54"/>
      <c r="I94" s="54"/>
      <c r="J94" s="57" t="s">
        <v>15</v>
      </c>
      <c r="K94" s="58" t="s">
        <v>176</v>
      </c>
      <c r="L94" s="58"/>
      <c r="M94" s="50">
        <f>(1.946+7.336)*2</f>
        <v>18.564</v>
      </c>
      <c r="N94" s="51">
        <f>M94/54.82*100</f>
        <v>33.863553447646844</v>
      </c>
      <c r="O94" s="59"/>
      <c r="P94" s="54"/>
      <c r="Q94" s="59"/>
      <c r="R94" s="54">
        <v>85</v>
      </c>
      <c r="S94" s="55">
        <f t="shared" si="17"/>
        <v>94.444444444444443</v>
      </c>
      <c r="T94" s="56" t="s">
        <v>21</v>
      </c>
      <c r="U94" s="50">
        <f t="shared" si="18"/>
        <v>44.090842758117475</v>
      </c>
      <c r="V94" s="50"/>
    </row>
    <row r="95" spans="1:22" ht="15" customHeight="1" x14ac:dyDescent="0.3">
      <c r="A95" s="57" t="s">
        <v>134</v>
      </c>
      <c r="B95" s="58"/>
      <c r="C95" s="54">
        <v>21716017</v>
      </c>
      <c r="D95" s="57" t="s">
        <v>177</v>
      </c>
      <c r="E95" s="64" t="s">
        <v>861</v>
      </c>
      <c r="F95" s="57" t="s">
        <v>13</v>
      </c>
      <c r="G95" s="57" t="s">
        <v>14</v>
      </c>
      <c r="H95" s="54"/>
      <c r="I95" s="54"/>
      <c r="J95" s="57" t="s">
        <v>15</v>
      </c>
      <c r="K95" s="58" t="s">
        <v>178</v>
      </c>
      <c r="L95" s="54"/>
      <c r="M95" s="50">
        <f>3.793*2</f>
        <v>7.5860000000000003</v>
      </c>
      <c r="N95" s="51">
        <f>M95/54.82*100</f>
        <v>13.838015322874863</v>
      </c>
      <c r="O95" s="59"/>
      <c r="P95" s="54"/>
      <c r="Q95" s="59"/>
      <c r="R95" s="54">
        <v>90</v>
      </c>
      <c r="S95" s="55">
        <f t="shared" si="17"/>
        <v>100</v>
      </c>
      <c r="T95" s="56" t="s">
        <v>21</v>
      </c>
      <c r="U95" s="50">
        <f t="shared" si="18"/>
        <v>29.070412258299889</v>
      </c>
      <c r="V95" s="50"/>
    </row>
    <row r="96" spans="1:22" ht="15" customHeight="1" x14ac:dyDescent="0.3">
      <c r="A96" s="57" t="s">
        <v>134</v>
      </c>
      <c r="B96" s="58"/>
      <c r="C96" s="54">
        <v>21716029</v>
      </c>
      <c r="D96" s="57" t="s">
        <v>179</v>
      </c>
      <c r="E96" s="64" t="s">
        <v>861</v>
      </c>
      <c r="F96" s="57" t="s">
        <v>13</v>
      </c>
      <c r="G96" s="57" t="s">
        <v>14</v>
      </c>
      <c r="H96" s="54"/>
      <c r="I96" s="54"/>
      <c r="J96" s="57" t="s">
        <v>15</v>
      </c>
      <c r="K96" s="58"/>
      <c r="L96" s="54"/>
      <c r="M96" s="62"/>
      <c r="N96" s="51"/>
      <c r="O96" s="59"/>
      <c r="P96" s="54"/>
      <c r="Q96" s="59" t="s">
        <v>934</v>
      </c>
      <c r="R96" s="54">
        <v>90</v>
      </c>
      <c r="S96" s="55">
        <f t="shared" si="17"/>
        <v>100</v>
      </c>
      <c r="T96" s="58"/>
      <c r="U96" s="50">
        <f t="shared" si="18"/>
        <v>18</v>
      </c>
      <c r="V96" s="50"/>
    </row>
    <row r="97" spans="1:22" ht="15" customHeight="1" x14ac:dyDescent="0.3">
      <c r="A97" s="57" t="s">
        <v>134</v>
      </c>
      <c r="B97" s="58"/>
      <c r="C97" s="47">
        <v>21716030</v>
      </c>
      <c r="D97" s="57" t="s">
        <v>180</v>
      </c>
      <c r="E97" s="64" t="s">
        <v>861</v>
      </c>
      <c r="F97" s="57" t="s">
        <v>13</v>
      </c>
      <c r="G97" s="65" t="s">
        <v>14</v>
      </c>
      <c r="H97" s="54"/>
      <c r="I97" s="54"/>
      <c r="J97" s="57" t="s">
        <v>15</v>
      </c>
      <c r="K97" s="58"/>
      <c r="L97" s="66"/>
      <c r="M97" s="62"/>
      <c r="N97" s="51"/>
      <c r="O97" s="59"/>
      <c r="P97" s="54"/>
      <c r="Q97" s="67" t="s">
        <v>935</v>
      </c>
      <c r="R97" s="54">
        <v>90</v>
      </c>
      <c r="S97" s="55">
        <f t="shared" si="17"/>
        <v>100</v>
      </c>
      <c r="T97" s="58"/>
      <c r="U97" s="50">
        <f t="shared" si="18"/>
        <v>18</v>
      </c>
      <c r="V97" s="50"/>
    </row>
    <row r="98" spans="1:22" ht="15" customHeight="1" x14ac:dyDescent="0.3">
      <c r="A98" s="57" t="s">
        <v>134</v>
      </c>
      <c r="B98" s="58"/>
      <c r="C98" s="54">
        <v>21716018</v>
      </c>
      <c r="D98" s="57" t="s">
        <v>181</v>
      </c>
      <c r="E98" s="64" t="s">
        <v>861</v>
      </c>
      <c r="F98" s="57" t="s">
        <v>13</v>
      </c>
      <c r="G98" s="57" t="s">
        <v>14</v>
      </c>
      <c r="H98" s="54"/>
      <c r="I98" s="54"/>
      <c r="J98" s="57" t="s">
        <v>15</v>
      </c>
      <c r="K98" s="58"/>
      <c r="L98" s="54"/>
      <c r="M98" s="62"/>
      <c r="N98" s="51"/>
      <c r="O98" s="59"/>
      <c r="P98" s="54"/>
      <c r="Q98" s="59" t="s">
        <v>936</v>
      </c>
      <c r="R98" s="54">
        <v>89</v>
      </c>
      <c r="S98" s="55">
        <f t="shared" si="17"/>
        <v>98.888888888888886</v>
      </c>
      <c r="T98" s="58"/>
      <c r="U98" s="50">
        <f t="shared" si="18"/>
        <v>17.8</v>
      </c>
      <c r="V98" s="50"/>
    </row>
    <row r="99" spans="1:22" ht="15" customHeight="1" x14ac:dyDescent="0.3">
      <c r="A99" s="57" t="s">
        <v>134</v>
      </c>
      <c r="B99" s="58"/>
      <c r="C99" s="54">
        <v>21816025</v>
      </c>
      <c r="D99" s="57" t="s">
        <v>182</v>
      </c>
      <c r="E99" s="48" t="s">
        <v>791</v>
      </c>
      <c r="F99" s="57" t="s">
        <v>13</v>
      </c>
      <c r="G99" s="57" t="s">
        <v>14</v>
      </c>
      <c r="H99" s="54">
        <v>87</v>
      </c>
      <c r="I99" s="63">
        <f t="shared" ref="I99:I109" si="19">H99/87*100</f>
        <v>100</v>
      </c>
      <c r="J99" s="57"/>
      <c r="K99" s="58"/>
      <c r="L99" s="58"/>
      <c r="M99" s="62"/>
      <c r="N99" s="51"/>
      <c r="O99" s="60" t="s">
        <v>183</v>
      </c>
      <c r="P99" s="54">
        <v>5</v>
      </c>
      <c r="Q99" s="60" t="s">
        <v>184</v>
      </c>
      <c r="R99" s="54">
        <v>90</v>
      </c>
      <c r="S99" s="55">
        <f t="shared" si="17"/>
        <v>100</v>
      </c>
      <c r="T99" s="56" t="s">
        <v>21</v>
      </c>
      <c r="U99" s="50">
        <f t="shared" ref="U99:U109" si="20">0.7*I99+0.15*N99+0.15*(P99+S99*0.9)</f>
        <v>84.25</v>
      </c>
      <c r="V99" s="50"/>
    </row>
    <row r="100" spans="1:22" ht="15" customHeight="1" x14ac:dyDescent="0.3">
      <c r="A100" s="57" t="s">
        <v>134</v>
      </c>
      <c r="B100" s="58"/>
      <c r="C100" s="54">
        <v>21816029</v>
      </c>
      <c r="D100" s="57" t="s">
        <v>185</v>
      </c>
      <c r="E100" s="48" t="s">
        <v>791</v>
      </c>
      <c r="F100" s="57" t="s">
        <v>13</v>
      </c>
      <c r="G100" s="57" t="s">
        <v>14</v>
      </c>
      <c r="H100" s="62">
        <v>86.090999999999994</v>
      </c>
      <c r="I100" s="63">
        <f t="shared" si="19"/>
        <v>98.955172413793093</v>
      </c>
      <c r="J100" s="57"/>
      <c r="K100" s="58"/>
      <c r="L100" s="54"/>
      <c r="M100" s="62"/>
      <c r="N100" s="51"/>
      <c r="O100" s="60" t="s">
        <v>186</v>
      </c>
      <c r="P100" s="54">
        <v>3</v>
      </c>
      <c r="Q100" s="59"/>
      <c r="R100" s="54">
        <v>90</v>
      </c>
      <c r="S100" s="55">
        <f t="shared" si="17"/>
        <v>100</v>
      </c>
      <c r="T100" s="56" t="s">
        <v>21</v>
      </c>
      <c r="U100" s="50">
        <f t="shared" si="20"/>
        <v>83.218620689655168</v>
      </c>
      <c r="V100" s="50"/>
    </row>
    <row r="101" spans="1:22" ht="15" customHeight="1" x14ac:dyDescent="0.3">
      <c r="A101" s="57" t="s">
        <v>134</v>
      </c>
      <c r="B101" s="58"/>
      <c r="C101" s="54">
        <v>21816034</v>
      </c>
      <c r="D101" s="57" t="s">
        <v>187</v>
      </c>
      <c r="E101" s="48" t="s">
        <v>791</v>
      </c>
      <c r="F101" s="57" t="s">
        <v>13</v>
      </c>
      <c r="G101" s="57" t="s">
        <v>14</v>
      </c>
      <c r="H101" s="62">
        <v>85.635999999999996</v>
      </c>
      <c r="I101" s="63">
        <f t="shared" si="19"/>
        <v>98.432183908045971</v>
      </c>
      <c r="J101" s="57"/>
      <c r="K101" s="58"/>
      <c r="L101" s="54"/>
      <c r="M101" s="62"/>
      <c r="N101" s="51"/>
      <c r="O101" s="60" t="s">
        <v>188</v>
      </c>
      <c r="P101" s="54">
        <v>7</v>
      </c>
      <c r="Q101" s="60" t="s">
        <v>189</v>
      </c>
      <c r="R101" s="54">
        <v>88</v>
      </c>
      <c r="S101" s="55">
        <f t="shared" si="17"/>
        <v>97.777777777777771</v>
      </c>
      <c r="T101" s="56" t="s">
        <v>59</v>
      </c>
      <c r="U101" s="50">
        <f t="shared" si="20"/>
        <v>83.152528735632174</v>
      </c>
      <c r="V101" s="50"/>
    </row>
    <row r="102" spans="1:22" ht="15" customHeight="1" x14ac:dyDescent="0.3">
      <c r="A102" s="57" t="s">
        <v>134</v>
      </c>
      <c r="B102" s="58"/>
      <c r="C102" s="47" t="s">
        <v>190</v>
      </c>
      <c r="D102" s="57" t="s">
        <v>191</v>
      </c>
      <c r="E102" s="48" t="s">
        <v>791</v>
      </c>
      <c r="F102" s="57" t="s">
        <v>13</v>
      </c>
      <c r="G102" s="57" t="s">
        <v>14</v>
      </c>
      <c r="H102" s="62">
        <v>85.272999999999996</v>
      </c>
      <c r="I102" s="63">
        <f t="shared" si="19"/>
        <v>98.014942528735631</v>
      </c>
      <c r="J102" s="57"/>
      <c r="K102" s="58"/>
      <c r="L102" s="54"/>
      <c r="M102" s="62"/>
      <c r="N102" s="51"/>
      <c r="O102" s="60" t="s">
        <v>192</v>
      </c>
      <c r="P102" s="54"/>
      <c r="Q102" s="59" t="s">
        <v>937</v>
      </c>
      <c r="R102" s="54">
        <v>90</v>
      </c>
      <c r="S102" s="55">
        <f t="shared" si="17"/>
        <v>100</v>
      </c>
      <c r="T102" s="56" t="s">
        <v>17</v>
      </c>
      <c r="U102" s="50">
        <f t="shared" si="20"/>
        <v>82.110459770114943</v>
      </c>
      <c r="V102" s="50"/>
    </row>
    <row r="103" spans="1:22" ht="15" customHeight="1" x14ac:dyDescent="0.3">
      <c r="A103" s="57" t="s">
        <v>134</v>
      </c>
      <c r="B103" s="58"/>
      <c r="C103" s="54">
        <v>21816026</v>
      </c>
      <c r="D103" s="57" t="s">
        <v>193</v>
      </c>
      <c r="E103" s="48" t="s">
        <v>791</v>
      </c>
      <c r="F103" s="57" t="s">
        <v>13</v>
      </c>
      <c r="G103" s="57" t="s">
        <v>14</v>
      </c>
      <c r="H103" s="62">
        <v>84.364000000000004</v>
      </c>
      <c r="I103" s="63">
        <f t="shared" si="19"/>
        <v>96.970114942528738</v>
      </c>
      <c r="J103" s="57"/>
      <c r="K103" s="54"/>
      <c r="L103" s="54"/>
      <c r="M103" s="62"/>
      <c r="N103" s="51"/>
      <c r="O103" s="60" t="s">
        <v>194</v>
      </c>
      <c r="P103" s="54">
        <v>3</v>
      </c>
      <c r="Q103" s="60" t="s">
        <v>195</v>
      </c>
      <c r="R103" s="54">
        <v>90</v>
      </c>
      <c r="S103" s="55">
        <f t="shared" si="17"/>
        <v>100</v>
      </c>
      <c r="T103" s="56" t="s">
        <v>17</v>
      </c>
      <c r="U103" s="50">
        <f t="shared" si="20"/>
        <v>81.829080459770111</v>
      </c>
      <c r="V103" s="50"/>
    </row>
    <row r="104" spans="1:22" ht="15" customHeight="1" x14ac:dyDescent="0.3">
      <c r="A104" s="57" t="s">
        <v>134</v>
      </c>
      <c r="B104" s="58"/>
      <c r="C104" s="54">
        <v>21816023</v>
      </c>
      <c r="D104" s="57" t="s">
        <v>196</v>
      </c>
      <c r="E104" s="48" t="s">
        <v>791</v>
      </c>
      <c r="F104" s="57" t="s">
        <v>13</v>
      </c>
      <c r="G104" s="57" t="s">
        <v>14</v>
      </c>
      <c r="H104" s="62">
        <v>83.909000000000006</v>
      </c>
      <c r="I104" s="63">
        <f t="shared" si="19"/>
        <v>96.447126436781616</v>
      </c>
      <c r="J104" s="57"/>
      <c r="K104" s="58"/>
      <c r="L104" s="54"/>
      <c r="M104" s="62"/>
      <c r="N104" s="51"/>
      <c r="O104" s="60" t="s">
        <v>197</v>
      </c>
      <c r="P104" s="54">
        <v>5</v>
      </c>
      <c r="Q104" s="59"/>
      <c r="R104" s="54">
        <v>90</v>
      </c>
      <c r="S104" s="55">
        <f t="shared" si="17"/>
        <v>100</v>
      </c>
      <c r="T104" s="56" t="s">
        <v>17</v>
      </c>
      <c r="U104" s="50">
        <f t="shared" si="20"/>
        <v>81.762988505747131</v>
      </c>
      <c r="V104" s="50"/>
    </row>
    <row r="105" spans="1:22" ht="15" customHeight="1" x14ac:dyDescent="0.3">
      <c r="A105" s="57" t="s">
        <v>134</v>
      </c>
      <c r="B105" s="58"/>
      <c r="C105" s="54">
        <v>21816030</v>
      </c>
      <c r="D105" s="57" t="s">
        <v>198</v>
      </c>
      <c r="E105" s="48" t="s">
        <v>791</v>
      </c>
      <c r="F105" s="57" t="s">
        <v>13</v>
      </c>
      <c r="G105" s="57" t="s">
        <v>14</v>
      </c>
      <c r="H105" s="62">
        <v>84.727000000000004</v>
      </c>
      <c r="I105" s="63">
        <f t="shared" si="19"/>
        <v>97.387356321839079</v>
      </c>
      <c r="J105" s="57"/>
      <c r="K105" s="58"/>
      <c r="L105" s="54"/>
      <c r="M105" s="62"/>
      <c r="N105" s="51"/>
      <c r="O105" s="60" t="s">
        <v>192</v>
      </c>
      <c r="P105" s="54"/>
      <c r="Q105" s="60" t="s">
        <v>144</v>
      </c>
      <c r="R105" s="54">
        <v>90</v>
      </c>
      <c r="S105" s="55">
        <f t="shared" si="17"/>
        <v>100</v>
      </c>
      <c r="T105" s="56" t="s">
        <v>17</v>
      </c>
      <c r="U105" s="50">
        <f t="shared" si="20"/>
        <v>81.671149425287354</v>
      </c>
      <c r="V105" s="50"/>
    </row>
    <row r="106" spans="1:22" ht="15" customHeight="1" x14ac:dyDescent="0.3">
      <c r="A106" s="57" t="s">
        <v>134</v>
      </c>
      <c r="B106" s="58"/>
      <c r="C106" s="54">
        <v>21816016</v>
      </c>
      <c r="D106" s="57" t="s">
        <v>199</v>
      </c>
      <c r="E106" s="48" t="s">
        <v>791</v>
      </c>
      <c r="F106" s="57" t="s">
        <v>13</v>
      </c>
      <c r="G106" s="57" t="s">
        <v>14</v>
      </c>
      <c r="H106" s="62">
        <v>83.454999999999998</v>
      </c>
      <c r="I106" s="63">
        <f t="shared" si="19"/>
        <v>95.925287356321846</v>
      </c>
      <c r="J106" s="57"/>
      <c r="K106" s="58"/>
      <c r="L106" s="54"/>
      <c r="M106" s="62"/>
      <c r="N106" s="51"/>
      <c r="O106" s="59"/>
      <c r="P106" s="54">
        <v>6</v>
      </c>
      <c r="Q106" s="59"/>
      <c r="R106" s="54">
        <v>88</v>
      </c>
      <c r="S106" s="55">
        <f t="shared" si="17"/>
        <v>97.777777777777771</v>
      </c>
      <c r="T106" s="56" t="s">
        <v>790</v>
      </c>
      <c r="U106" s="50">
        <f t="shared" si="20"/>
        <v>81.247701149425282</v>
      </c>
      <c r="V106" s="50"/>
    </row>
    <row r="107" spans="1:22" ht="15" customHeight="1" x14ac:dyDescent="0.3">
      <c r="A107" s="57" t="s">
        <v>134</v>
      </c>
      <c r="B107" s="58"/>
      <c r="C107" s="54">
        <v>21816021</v>
      </c>
      <c r="D107" s="57" t="s">
        <v>200</v>
      </c>
      <c r="E107" s="48" t="s">
        <v>791</v>
      </c>
      <c r="F107" s="57" t="s">
        <v>13</v>
      </c>
      <c r="G107" s="57" t="s">
        <v>14</v>
      </c>
      <c r="H107" s="54">
        <v>82</v>
      </c>
      <c r="I107" s="63">
        <f t="shared" si="19"/>
        <v>94.252873563218387</v>
      </c>
      <c r="J107" s="57"/>
      <c r="K107" s="58" t="s">
        <v>938</v>
      </c>
      <c r="L107" s="54"/>
      <c r="M107" s="62"/>
      <c r="N107" s="51"/>
      <c r="O107" s="60" t="s">
        <v>201</v>
      </c>
      <c r="P107" s="54">
        <v>6</v>
      </c>
      <c r="Q107" s="60" t="s">
        <v>939</v>
      </c>
      <c r="R107" s="54">
        <v>90</v>
      </c>
      <c r="S107" s="55">
        <f t="shared" si="17"/>
        <v>100</v>
      </c>
      <c r="T107" s="56" t="s">
        <v>44</v>
      </c>
      <c r="U107" s="50">
        <f t="shared" si="20"/>
        <v>80.377011494252855</v>
      </c>
      <c r="V107" s="50"/>
    </row>
    <row r="108" spans="1:22" ht="15" customHeight="1" x14ac:dyDescent="0.3">
      <c r="A108" s="57" t="s">
        <v>134</v>
      </c>
      <c r="B108" s="58"/>
      <c r="C108" s="54">
        <v>21816018</v>
      </c>
      <c r="D108" s="57" t="s">
        <v>202</v>
      </c>
      <c r="E108" s="48" t="s">
        <v>791</v>
      </c>
      <c r="F108" s="57" t="s">
        <v>13</v>
      </c>
      <c r="G108" s="57" t="s">
        <v>14</v>
      </c>
      <c r="H108" s="62">
        <v>81.727000000000004</v>
      </c>
      <c r="I108" s="63">
        <f t="shared" si="19"/>
        <v>93.939080459770125</v>
      </c>
      <c r="J108" s="57"/>
      <c r="K108" s="58"/>
      <c r="L108" s="54"/>
      <c r="M108" s="62"/>
      <c r="N108" s="51"/>
      <c r="O108" s="60" t="s">
        <v>940</v>
      </c>
      <c r="P108" s="54">
        <v>4</v>
      </c>
      <c r="Q108" s="60" t="s">
        <v>203</v>
      </c>
      <c r="R108" s="54">
        <v>85</v>
      </c>
      <c r="S108" s="55">
        <f t="shared" si="17"/>
        <v>94.444444444444443</v>
      </c>
      <c r="T108" s="58"/>
      <c r="U108" s="50">
        <f t="shared" si="20"/>
        <v>79.107356321839077</v>
      </c>
      <c r="V108" s="50"/>
    </row>
    <row r="109" spans="1:22" ht="15" customHeight="1" x14ac:dyDescent="0.3">
      <c r="A109" s="57" t="s">
        <v>134</v>
      </c>
      <c r="B109" s="58"/>
      <c r="C109" s="54">
        <v>21816024</v>
      </c>
      <c r="D109" s="57" t="s">
        <v>204</v>
      </c>
      <c r="E109" s="48" t="s">
        <v>791</v>
      </c>
      <c r="F109" s="57" t="s">
        <v>13</v>
      </c>
      <c r="G109" s="57" t="s">
        <v>14</v>
      </c>
      <c r="H109" s="62">
        <v>80.364000000000004</v>
      </c>
      <c r="I109" s="63">
        <f t="shared" si="19"/>
        <v>92.372413793103462</v>
      </c>
      <c r="J109" s="57"/>
      <c r="K109" s="58"/>
      <c r="L109" s="54"/>
      <c r="M109" s="62"/>
      <c r="N109" s="51"/>
      <c r="O109" s="59"/>
      <c r="P109" s="54">
        <v>5</v>
      </c>
      <c r="Q109" s="59"/>
      <c r="R109" s="54">
        <v>85</v>
      </c>
      <c r="S109" s="55">
        <f t="shared" si="17"/>
        <v>94.444444444444443</v>
      </c>
      <c r="T109" s="58"/>
      <c r="U109" s="50">
        <f t="shared" si="20"/>
        <v>78.160689655172419</v>
      </c>
      <c r="V109" s="50"/>
    </row>
    <row r="110" spans="1:22" ht="15" customHeight="1" x14ac:dyDescent="0.3">
      <c r="A110" s="57" t="s">
        <v>134</v>
      </c>
      <c r="B110" s="46" t="s">
        <v>11</v>
      </c>
      <c r="C110" s="54">
        <v>21716135</v>
      </c>
      <c r="D110" s="57" t="s">
        <v>205</v>
      </c>
      <c r="E110" s="48" t="s">
        <v>787</v>
      </c>
      <c r="F110" s="57" t="s">
        <v>13</v>
      </c>
      <c r="G110" s="57" t="s">
        <v>14</v>
      </c>
      <c r="H110" s="54"/>
      <c r="I110" s="54"/>
      <c r="J110" s="57" t="s">
        <v>15</v>
      </c>
      <c r="K110" s="58" t="s">
        <v>941</v>
      </c>
      <c r="L110" s="54"/>
      <c r="M110" s="50">
        <f>4.331*7+3</f>
        <v>33.317000000000007</v>
      </c>
      <c r="N110" s="51">
        <f>M110/33.99*100</f>
        <v>98.020005884083574</v>
      </c>
      <c r="O110" s="60" t="s">
        <v>206</v>
      </c>
      <c r="P110" s="54">
        <v>3</v>
      </c>
      <c r="Q110" s="59" t="s">
        <v>942</v>
      </c>
      <c r="R110" s="54">
        <v>90</v>
      </c>
      <c r="S110" s="55">
        <f t="shared" si="17"/>
        <v>100</v>
      </c>
      <c r="T110" s="56" t="s">
        <v>17</v>
      </c>
      <c r="U110" s="50">
        <f t="shared" ref="U110:U118" si="21">0.6*N110+0.4*(P110+S110*0.9)</f>
        <v>96.012003530450144</v>
      </c>
      <c r="V110" s="50"/>
    </row>
    <row r="111" spans="1:22" ht="15" customHeight="1" x14ac:dyDescent="0.3">
      <c r="A111" s="57" t="s">
        <v>134</v>
      </c>
      <c r="B111" s="58"/>
      <c r="C111" s="54">
        <v>21716136</v>
      </c>
      <c r="D111" s="57" t="s">
        <v>207</v>
      </c>
      <c r="E111" s="48" t="s">
        <v>787</v>
      </c>
      <c r="F111" s="57" t="s">
        <v>13</v>
      </c>
      <c r="G111" s="57" t="s">
        <v>14</v>
      </c>
      <c r="H111" s="54"/>
      <c r="I111" s="54"/>
      <c r="J111" s="57" t="s">
        <v>15</v>
      </c>
      <c r="K111" s="58" t="s">
        <v>208</v>
      </c>
      <c r="L111" s="54"/>
      <c r="M111" s="50">
        <f>4.331*2</f>
        <v>8.6620000000000008</v>
      </c>
      <c r="N111" s="51">
        <f>M111/33.99*100</f>
        <v>25.483965872315391</v>
      </c>
      <c r="O111" s="60" t="s">
        <v>209</v>
      </c>
      <c r="P111" s="54">
        <v>3</v>
      </c>
      <c r="Q111" s="60" t="s">
        <v>943</v>
      </c>
      <c r="R111" s="54">
        <v>90</v>
      </c>
      <c r="S111" s="55">
        <f t="shared" si="17"/>
        <v>100</v>
      </c>
      <c r="T111" s="56" t="s">
        <v>21</v>
      </c>
      <c r="U111" s="50">
        <f t="shared" si="21"/>
        <v>52.490379523389237</v>
      </c>
      <c r="V111" s="50"/>
    </row>
    <row r="112" spans="1:22" ht="15" customHeight="1" x14ac:dyDescent="0.3">
      <c r="A112" s="57" t="s">
        <v>134</v>
      </c>
      <c r="B112" s="58"/>
      <c r="C112" s="58">
        <v>21716124</v>
      </c>
      <c r="D112" s="56" t="s">
        <v>210</v>
      </c>
      <c r="E112" s="48" t="s">
        <v>787</v>
      </c>
      <c r="F112" s="56" t="s">
        <v>13</v>
      </c>
      <c r="G112" s="56" t="s">
        <v>14</v>
      </c>
      <c r="H112" s="58"/>
      <c r="I112" s="58"/>
      <c r="J112" s="56" t="s">
        <v>15</v>
      </c>
      <c r="K112" s="56" t="s">
        <v>944</v>
      </c>
      <c r="L112" s="58"/>
      <c r="M112" s="62">
        <v>3</v>
      </c>
      <c r="N112" s="51">
        <f>M112/33.99*100</f>
        <v>8.8261253309796999</v>
      </c>
      <c r="O112" s="60" t="s">
        <v>144</v>
      </c>
      <c r="P112" s="58"/>
      <c r="Q112" s="60" t="s">
        <v>172</v>
      </c>
      <c r="R112" s="58">
        <v>86</v>
      </c>
      <c r="S112" s="55">
        <f t="shared" si="17"/>
        <v>95.555555555555557</v>
      </c>
      <c r="T112" s="56" t="s">
        <v>21</v>
      </c>
      <c r="U112" s="50">
        <f t="shared" si="21"/>
        <v>39.695675198587821</v>
      </c>
      <c r="V112" s="50"/>
    </row>
    <row r="113" spans="1:22" ht="15" customHeight="1" x14ac:dyDescent="0.3">
      <c r="A113" s="57" t="s">
        <v>134</v>
      </c>
      <c r="B113" s="58"/>
      <c r="C113" s="47" t="s">
        <v>211</v>
      </c>
      <c r="D113" s="57" t="s">
        <v>212</v>
      </c>
      <c r="E113" s="48" t="s">
        <v>787</v>
      </c>
      <c r="F113" s="57" t="s">
        <v>213</v>
      </c>
      <c r="G113" s="57" t="s">
        <v>14</v>
      </c>
      <c r="H113" s="54"/>
      <c r="I113" s="54"/>
      <c r="J113" s="57" t="s">
        <v>15</v>
      </c>
      <c r="K113" s="58"/>
      <c r="L113" s="58"/>
      <c r="M113" s="62"/>
      <c r="N113" s="51"/>
      <c r="O113" s="59" t="s">
        <v>945</v>
      </c>
      <c r="P113" s="54">
        <v>9</v>
      </c>
      <c r="Q113" s="59" t="s">
        <v>946</v>
      </c>
      <c r="R113" s="54">
        <v>87</v>
      </c>
      <c r="S113" s="55">
        <f t="shared" si="17"/>
        <v>96.666666666666671</v>
      </c>
      <c r="T113" s="56" t="s">
        <v>792</v>
      </c>
      <c r="U113" s="50">
        <f t="shared" si="21"/>
        <v>38.400000000000006</v>
      </c>
      <c r="V113" s="50"/>
    </row>
    <row r="114" spans="1:22" ht="15" customHeight="1" x14ac:dyDescent="0.3">
      <c r="A114" s="45" t="s">
        <v>134</v>
      </c>
      <c r="B114" s="49"/>
      <c r="C114" s="47" t="s">
        <v>214</v>
      </c>
      <c r="D114" s="45" t="s">
        <v>215</v>
      </c>
      <c r="E114" s="48" t="s">
        <v>787</v>
      </c>
      <c r="F114" s="45" t="s">
        <v>13</v>
      </c>
      <c r="G114" s="45" t="s">
        <v>14</v>
      </c>
      <c r="H114" s="47"/>
      <c r="I114" s="47"/>
      <c r="J114" s="45" t="s">
        <v>15</v>
      </c>
      <c r="K114" s="49"/>
      <c r="L114" s="49"/>
      <c r="M114" s="62"/>
      <c r="N114" s="51"/>
      <c r="O114" s="53" t="s">
        <v>216</v>
      </c>
      <c r="P114" s="47" t="s">
        <v>217</v>
      </c>
      <c r="Q114" s="52" t="s">
        <v>947</v>
      </c>
      <c r="R114" s="54">
        <v>89</v>
      </c>
      <c r="S114" s="55">
        <f t="shared" si="17"/>
        <v>98.888888888888886</v>
      </c>
      <c r="T114" s="56" t="s">
        <v>17</v>
      </c>
      <c r="U114" s="50">
        <f t="shared" si="21"/>
        <v>37.6</v>
      </c>
      <c r="V114" s="50"/>
    </row>
    <row r="115" spans="1:22" ht="15" customHeight="1" x14ac:dyDescent="0.3">
      <c r="A115" s="57" t="s">
        <v>134</v>
      </c>
      <c r="B115" s="58"/>
      <c r="C115" s="54">
        <v>21716128</v>
      </c>
      <c r="D115" s="57" t="s">
        <v>218</v>
      </c>
      <c r="E115" s="48" t="s">
        <v>787</v>
      </c>
      <c r="F115" s="57" t="s">
        <v>13</v>
      </c>
      <c r="G115" s="57" t="s">
        <v>14</v>
      </c>
      <c r="H115" s="54"/>
      <c r="I115" s="54"/>
      <c r="J115" s="57" t="s">
        <v>15</v>
      </c>
      <c r="K115" s="58"/>
      <c r="L115" s="54"/>
      <c r="M115" s="62"/>
      <c r="N115" s="51"/>
      <c r="O115" s="60" t="s">
        <v>219</v>
      </c>
      <c r="P115" s="54"/>
      <c r="Q115" s="60" t="s">
        <v>220</v>
      </c>
      <c r="R115" s="54">
        <v>90</v>
      </c>
      <c r="S115" s="55">
        <f t="shared" si="17"/>
        <v>100</v>
      </c>
      <c r="T115" s="58"/>
      <c r="U115" s="50">
        <f t="shared" si="21"/>
        <v>36</v>
      </c>
      <c r="V115" s="50"/>
    </row>
    <row r="116" spans="1:22" ht="15" customHeight="1" x14ac:dyDescent="0.3">
      <c r="A116" s="57" t="s">
        <v>134</v>
      </c>
      <c r="B116" s="58"/>
      <c r="C116" s="54">
        <v>21716137</v>
      </c>
      <c r="D116" s="57" t="s">
        <v>221</v>
      </c>
      <c r="E116" s="48" t="s">
        <v>787</v>
      </c>
      <c r="F116" s="57" t="s">
        <v>13</v>
      </c>
      <c r="G116" s="57" t="s">
        <v>14</v>
      </c>
      <c r="H116" s="54"/>
      <c r="I116" s="54"/>
      <c r="J116" s="57" t="s">
        <v>15</v>
      </c>
      <c r="K116" s="58"/>
      <c r="L116" s="54"/>
      <c r="M116" s="62"/>
      <c r="N116" s="51"/>
      <c r="O116" s="59"/>
      <c r="P116" s="54"/>
      <c r="Q116" s="59"/>
      <c r="R116" s="54">
        <v>90</v>
      </c>
      <c r="S116" s="55">
        <f t="shared" ref="S116:S147" si="22">R116*100/90</f>
        <v>100</v>
      </c>
      <c r="T116" s="58"/>
      <c r="U116" s="50">
        <f t="shared" si="21"/>
        <v>36</v>
      </c>
      <c r="V116" s="50"/>
    </row>
    <row r="117" spans="1:22" ht="15" customHeight="1" x14ac:dyDescent="0.3">
      <c r="A117" s="57" t="s">
        <v>134</v>
      </c>
      <c r="B117" s="58"/>
      <c r="C117" s="54">
        <v>21716133</v>
      </c>
      <c r="D117" s="57" t="s">
        <v>222</v>
      </c>
      <c r="E117" s="48" t="s">
        <v>787</v>
      </c>
      <c r="F117" s="57" t="s">
        <v>13</v>
      </c>
      <c r="G117" s="57" t="s">
        <v>14</v>
      </c>
      <c r="H117" s="54"/>
      <c r="I117" s="54"/>
      <c r="J117" s="57"/>
      <c r="K117" s="58"/>
      <c r="L117" s="54"/>
      <c r="M117" s="62"/>
      <c r="N117" s="51"/>
      <c r="O117" s="60" t="s">
        <v>948</v>
      </c>
      <c r="P117" s="54"/>
      <c r="Q117" s="59"/>
      <c r="R117" s="54">
        <v>90</v>
      </c>
      <c r="S117" s="55">
        <f t="shared" si="22"/>
        <v>100</v>
      </c>
      <c r="T117" s="58"/>
      <c r="U117" s="50">
        <f t="shared" si="21"/>
        <v>36</v>
      </c>
      <c r="V117" s="50"/>
    </row>
    <row r="118" spans="1:22" ht="15" customHeight="1" x14ac:dyDescent="0.3">
      <c r="A118" s="57" t="s">
        <v>134</v>
      </c>
      <c r="B118" s="58"/>
      <c r="C118" s="47" t="s">
        <v>223</v>
      </c>
      <c r="D118" s="57" t="s">
        <v>224</v>
      </c>
      <c r="E118" s="48" t="s">
        <v>787</v>
      </c>
      <c r="F118" s="57" t="s">
        <v>13</v>
      </c>
      <c r="G118" s="57" t="s">
        <v>14</v>
      </c>
      <c r="H118" s="54"/>
      <c r="I118" s="54"/>
      <c r="J118" s="57" t="s">
        <v>15</v>
      </c>
      <c r="K118" s="58"/>
      <c r="L118" s="58"/>
      <c r="M118" s="62"/>
      <c r="N118" s="51"/>
      <c r="O118" s="60" t="s">
        <v>225</v>
      </c>
      <c r="P118" s="54"/>
      <c r="Q118" s="59"/>
      <c r="R118" s="54">
        <v>88</v>
      </c>
      <c r="S118" s="55">
        <f t="shared" si="22"/>
        <v>97.777777777777771</v>
      </c>
      <c r="T118" s="58"/>
      <c r="U118" s="50">
        <f t="shared" si="21"/>
        <v>35.200000000000003</v>
      </c>
      <c r="V118" s="50"/>
    </row>
    <row r="119" spans="1:22" ht="15" customHeight="1" x14ac:dyDescent="0.3">
      <c r="A119" s="57" t="s">
        <v>134</v>
      </c>
      <c r="B119" s="58"/>
      <c r="C119" s="54">
        <v>21816113</v>
      </c>
      <c r="D119" s="57" t="s">
        <v>232</v>
      </c>
      <c r="E119" s="48" t="s">
        <v>788</v>
      </c>
      <c r="F119" s="57" t="s">
        <v>13</v>
      </c>
      <c r="G119" s="57" t="s">
        <v>14</v>
      </c>
      <c r="H119" s="62">
        <v>85.332999999999998</v>
      </c>
      <c r="I119" s="63">
        <f t="shared" ref="I119:I127" si="23">H119/88.13*100</f>
        <v>96.82627936003631</v>
      </c>
      <c r="J119" s="57"/>
      <c r="K119" s="58" t="s">
        <v>233</v>
      </c>
      <c r="L119" s="58"/>
      <c r="M119" s="62">
        <v>4.3310000000000004</v>
      </c>
      <c r="N119" s="51">
        <f>M119/8.66*100</f>
        <v>50.011547344110866</v>
      </c>
      <c r="O119" s="59" t="s">
        <v>949</v>
      </c>
      <c r="P119" s="54">
        <v>4</v>
      </c>
      <c r="Q119" s="60" t="s">
        <v>950</v>
      </c>
      <c r="R119" s="54">
        <v>90</v>
      </c>
      <c r="S119" s="55">
        <f t="shared" si="22"/>
        <v>100</v>
      </c>
      <c r="T119" s="56" t="s">
        <v>59</v>
      </c>
      <c r="U119" s="50">
        <f t="shared" ref="U119:U127" si="24">0.7*I119+0.05*N119+0.25*(P119+S119*0.9)</f>
        <v>93.778972919230952</v>
      </c>
      <c r="V119" s="50"/>
    </row>
    <row r="120" spans="1:22" ht="15" customHeight="1" x14ac:dyDescent="0.3">
      <c r="A120" s="57" t="s">
        <v>134</v>
      </c>
      <c r="B120" s="58"/>
      <c r="C120" s="54">
        <v>21816115</v>
      </c>
      <c r="D120" s="57" t="s">
        <v>951</v>
      </c>
      <c r="E120" s="48" t="s">
        <v>788</v>
      </c>
      <c r="F120" s="57" t="s">
        <v>13</v>
      </c>
      <c r="G120" s="57" t="s">
        <v>14</v>
      </c>
      <c r="H120" s="62">
        <v>88.132999999999996</v>
      </c>
      <c r="I120" s="63">
        <f t="shared" si="23"/>
        <v>100.00340406218086</v>
      </c>
      <c r="J120" s="57"/>
      <c r="K120" s="58"/>
      <c r="L120" s="54"/>
      <c r="M120" s="62"/>
      <c r="N120" s="51"/>
      <c r="O120" s="60" t="s">
        <v>226</v>
      </c>
      <c r="P120" s="54">
        <v>5</v>
      </c>
      <c r="Q120" s="60" t="s">
        <v>952</v>
      </c>
      <c r="R120" s="54">
        <v>90</v>
      </c>
      <c r="S120" s="55">
        <f t="shared" si="22"/>
        <v>100</v>
      </c>
      <c r="T120" s="56" t="s">
        <v>101</v>
      </c>
      <c r="U120" s="50">
        <f t="shared" si="24"/>
        <v>93.752382843526604</v>
      </c>
      <c r="V120" s="50"/>
    </row>
    <row r="121" spans="1:22" ht="15" customHeight="1" x14ac:dyDescent="0.3">
      <c r="A121" s="57" t="s">
        <v>134</v>
      </c>
      <c r="B121" s="58"/>
      <c r="C121" s="54">
        <v>21816128</v>
      </c>
      <c r="D121" s="57" t="s">
        <v>227</v>
      </c>
      <c r="E121" s="48" t="s">
        <v>788</v>
      </c>
      <c r="F121" s="57" t="s">
        <v>13</v>
      </c>
      <c r="G121" s="57" t="s">
        <v>14</v>
      </c>
      <c r="H121" s="62">
        <v>88.0625</v>
      </c>
      <c r="I121" s="63">
        <f t="shared" si="23"/>
        <v>99.923408600930458</v>
      </c>
      <c r="J121" s="57"/>
      <c r="K121" s="58"/>
      <c r="L121" s="54"/>
      <c r="M121" s="62"/>
      <c r="N121" s="51"/>
      <c r="O121" s="60" t="s">
        <v>228</v>
      </c>
      <c r="P121" s="54">
        <v>5</v>
      </c>
      <c r="Q121" s="60" t="s">
        <v>229</v>
      </c>
      <c r="R121" s="54">
        <v>88</v>
      </c>
      <c r="S121" s="55">
        <f t="shared" si="22"/>
        <v>97.777777777777771</v>
      </c>
      <c r="T121" s="56" t="s">
        <v>21</v>
      </c>
      <c r="U121" s="50">
        <f t="shared" si="24"/>
        <v>93.196386020651317</v>
      </c>
      <c r="V121" s="50"/>
    </row>
    <row r="122" spans="1:22" ht="15" customHeight="1" x14ac:dyDescent="0.3">
      <c r="A122" s="57" t="s">
        <v>134</v>
      </c>
      <c r="B122" s="58"/>
      <c r="C122" s="54">
        <v>21816125</v>
      </c>
      <c r="D122" s="57" t="s">
        <v>230</v>
      </c>
      <c r="E122" s="48" t="s">
        <v>788</v>
      </c>
      <c r="F122" s="57" t="s">
        <v>13</v>
      </c>
      <c r="G122" s="57" t="s">
        <v>14</v>
      </c>
      <c r="H122" s="62">
        <v>86.6</v>
      </c>
      <c r="I122" s="63">
        <f t="shared" si="23"/>
        <v>98.263928287756713</v>
      </c>
      <c r="J122" s="57"/>
      <c r="K122" s="58"/>
      <c r="L122" s="54"/>
      <c r="M122" s="62"/>
      <c r="N122" s="51"/>
      <c r="O122" s="60" t="s">
        <v>231</v>
      </c>
      <c r="P122" s="54">
        <v>5</v>
      </c>
      <c r="Q122" s="60" t="s">
        <v>953</v>
      </c>
      <c r="R122" s="54">
        <v>90</v>
      </c>
      <c r="S122" s="55">
        <f t="shared" si="22"/>
        <v>100</v>
      </c>
      <c r="T122" s="56" t="s">
        <v>17</v>
      </c>
      <c r="U122" s="50">
        <f t="shared" si="24"/>
        <v>92.534749801429697</v>
      </c>
      <c r="V122" s="50"/>
    </row>
    <row r="123" spans="1:22" ht="15" customHeight="1" x14ac:dyDescent="0.3">
      <c r="A123" s="57" t="s">
        <v>134</v>
      </c>
      <c r="B123" s="58"/>
      <c r="C123" s="54">
        <v>21816120</v>
      </c>
      <c r="D123" s="57" t="s">
        <v>243</v>
      </c>
      <c r="E123" s="48" t="s">
        <v>788</v>
      </c>
      <c r="F123" s="57" t="s">
        <v>13</v>
      </c>
      <c r="G123" s="57" t="s">
        <v>14</v>
      </c>
      <c r="H123" s="62">
        <v>86.941000000000003</v>
      </c>
      <c r="I123" s="63">
        <f t="shared" si="23"/>
        <v>98.650856688982188</v>
      </c>
      <c r="J123" s="57"/>
      <c r="K123" s="58"/>
      <c r="L123" s="57" t="s">
        <v>915</v>
      </c>
      <c r="M123" s="62">
        <v>3</v>
      </c>
      <c r="N123" s="51">
        <f>M123/8.66*100</f>
        <v>34.64203233256351</v>
      </c>
      <c r="O123" s="59"/>
      <c r="P123" s="54"/>
      <c r="Q123" s="59"/>
      <c r="R123" s="54">
        <v>85</v>
      </c>
      <c r="S123" s="55">
        <f t="shared" si="22"/>
        <v>94.444444444444443</v>
      </c>
      <c r="T123" s="56" t="s">
        <v>17</v>
      </c>
      <c r="U123" s="50">
        <f t="shared" si="24"/>
        <v>92.037701298915692</v>
      </c>
      <c r="V123" s="50"/>
    </row>
    <row r="124" spans="1:22" ht="15" customHeight="1" x14ac:dyDescent="0.3">
      <c r="A124" s="57" t="s">
        <v>134</v>
      </c>
      <c r="B124" s="58"/>
      <c r="C124" s="54">
        <v>21816119</v>
      </c>
      <c r="D124" s="57" t="s">
        <v>234</v>
      </c>
      <c r="E124" s="48" t="s">
        <v>788</v>
      </c>
      <c r="F124" s="57" t="s">
        <v>13</v>
      </c>
      <c r="G124" s="57" t="s">
        <v>14</v>
      </c>
      <c r="H124" s="62">
        <v>84.733000000000004</v>
      </c>
      <c r="I124" s="63">
        <f t="shared" si="23"/>
        <v>96.145466923862486</v>
      </c>
      <c r="J124" s="57"/>
      <c r="K124" s="58"/>
      <c r="L124" s="54"/>
      <c r="M124" s="62"/>
      <c r="N124" s="51"/>
      <c r="O124" s="60" t="s">
        <v>235</v>
      </c>
      <c r="P124" s="54">
        <v>6</v>
      </c>
      <c r="Q124" s="60" t="s">
        <v>954</v>
      </c>
      <c r="R124" s="54">
        <v>90</v>
      </c>
      <c r="S124" s="55">
        <f t="shared" si="22"/>
        <v>100</v>
      </c>
      <c r="T124" s="56" t="s">
        <v>17</v>
      </c>
      <c r="U124" s="50">
        <f t="shared" si="24"/>
        <v>91.301826846703733</v>
      </c>
      <c r="V124" s="50"/>
    </row>
    <row r="125" spans="1:22" ht="15" customHeight="1" x14ac:dyDescent="0.3">
      <c r="A125" s="57" t="s">
        <v>134</v>
      </c>
      <c r="B125" s="58"/>
      <c r="C125" s="54">
        <v>21816126</v>
      </c>
      <c r="D125" s="57" t="s">
        <v>236</v>
      </c>
      <c r="E125" s="48" t="s">
        <v>788</v>
      </c>
      <c r="F125" s="57" t="s">
        <v>13</v>
      </c>
      <c r="G125" s="57" t="s">
        <v>14</v>
      </c>
      <c r="H125" s="62">
        <v>84.765000000000001</v>
      </c>
      <c r="I125" s="63">
        <f t="shared" si="23"/>
        <v>96.181776920458418</v>
      </c>
      <c r="J125" s="57"/>
      <c r="K125" s="58"/>
      <c r="L125" s="54"/>
      <c r="M125" s="62"/>
      <c r="N125" s="51"/>
      <c r="O125" s="60" t="s">
        <v>237</v>
      </c>
      <c r="P125" s="54">
        <v>5</v>
      </c>
      <c r="Q125" s="60" t="s">
        <v>238</v>
      </c>
      <c r="R125" s="54">
        <v>90</v>
      </c>
      <c r="S125" s="55">
        <f t="shared" si="22"/>
        <v>100</v>
      </c>
      <c r="T125" s="56" t="s">
        <v>792</v>
      </c>
      <c r="U125" s="50">
        <f t="shared" si="24"/>
        <v>91.07724384432089</v>
      </c>
      <c r="V125" s="50"/>
    </row>
    <row r="126" spans="1:22" ht="15" customHeight="1" x14ac:dyDescent="0.3">
      <c r="A126" s="57" t="s">
        <v>134</v>
      </c>
      <c r="B126" s="58"/>
      <c r="C126" s="54">
        <v>21816122</v>
      </c>
      <c r="D126" s="57" t="s">
        <v>239</v>
      </c>
      <c r="E126" s="48" t="s">
        <v>788</v>
      </c>
      <c r="F126" s="57" t="s">
        <v>13</v>
      </c>
      <c r="G126" s="57" t="s">
        <v>14</v>
      </c>
      <c r="H126" s="62">
        <v>85.066999999999993</v>
      </c>
      <c r="I126" s="63">
        <f t="shared" si="23"/>
        <v>96.524452513332577</v>
      </c>
      <c r="J126" s="57"/>
      <c r="K126" s="58"/>
      <c r="L126" s="54"/>
      <c r="M126" s="62"/>
      <c r="N126" s="51"/>
      <c r="O126" s="60" t="s">
        <v>240</v>
      </c>
      <c r="P126" s="54">
        <v>5</v>
      </c>
      <c r="Q126" s="60" t="s">
        <v>955</v>
      </c>
      <c r="R126" s="54">
        <v>89</v>
      </c>
      <c r="S126" s="55">
        <f t="shared" si="22"/>
        <v>98.888888888888886</v>
      </c>
      <c r="T126" s="58"/>
      <c r="U126" s="50">
        <f t="shared" si="24"/>
        <v>91.067116759332805</v>
      </c>
      <c r="V126" s="50"/>
    </row>
    <row r="127" spans="1:22" ht="15" customHeight="1" x14ac:dyDescent="0.3">
      <c r="A127" s="57" t="s">
        <v>134</v>
      </c>
      <c r="B127" s="58"/>
      <c r="C127" s="47" t="s">
        <v>241</v>
      </c>
      <c r="D127" s="57" t="s">
        <v>242</v>
      </c>
      <c r="E127" s="48" t="s">
        <v>788</v>
      </c>
      <c r="F127" s="57" t="s">
        <v>13</v>
      </c>
      <c r="G127" s="57" t="s">
        <v>14</v>
      </c>
      <c r="H127" s="62">
        <v>86.2</v>
      </c>
      <c r="I127" s="63">
        <f t="shared" si="23"/>
        <v>97.810053330307511</v>
      </c>
      <c r="J127" s="57"/>
      <c r="K127" s="58"/>
      <c r="L127" s="54"/>
      <c r="M127" s="62"/>
      <c r="N127" s="51"/>
      <c r="O127" s="59"/>
      <c r="P127" s="54"/>
      <c r="Q127" s="59" t="s">
        <v>956</v>
      </c>
      <c r="R127" s="54">
        <v>90</v>
      </c>
      <c r="S127" s="55">
        <f t="shared" si="22"/>
        <v>100</v>
      </c>
      <c r="T127" s="58"/>
      <c r="U127" s="50">
        <f t="shared" si="24"/>
        <v>90.967037331215252</v>
      </c>
      <c r="V127" s="50"/>
    </row>
    <row r="128" spans="1:22" ht="15" customHeight="1" x14ac:dyDescent="0.3">
      <c r="A128" s="14" t="s">
        <v>244</v>
      </c>
      <c r="B128" s="20" t="s">
        <v>798</v>
      </c>
      <c r="C128" s="2">
        <v>11516049</v>
      </c>
      <c r="D128" s="14" t="s">
        <v>255</v>
      </c>
      <c r="E128" s="16" t="s">
        <v>789</v>
      </c>
      <c r="F128" s="14" t="s">
        <v>13</v>
      </c>
      <c r="G128" s="14" t="s">
        <v>14</v>
      </c>
      <c r="H128" s="2"/>
      <c r="I128" s="4"/>
      <c r="J128" s="14" t="s">
        <v>15</v>
      </c>
      <c r="K128" s="15" t="s">
        <v>256</v>
      </c>
      <c r="L128" s="2"/>
      <c r="M128" s="18">
        <v>58.408000000000001</v>
      </c>
      <c r="N128" s="68">
        <f t="shared" ref="N128:N133" si="25">M128/86.98*100</f>
        <v>67.151069211312944</v>
      </c>
      <c r="O128" s="19"/>
      <c r="P128" s="2"/>
      <c r="Q128" s="69" t="s">
        <v>957</v>
      </c>
      <c r="R128" s="2">
        <v>85</v>
      </c>
      <c r="S128" s="4">
        <f t="shared" si="22"/>
        <v>94.444444444444443</v>
      </c>
      <c r="T128" s="20" t="s">
        <v>21</v>
      </c>
      <c r="U128" s="21">
        <f t="shared" ref="U128:U141" si="26">0.8*N128+0.2*(P128+S128*0.9)</f>
        <v>70.720855369050355</v>
      </c>
      <c r="V128" s="21"/>
    </row>
    <row r="129" spans="1:22" ht="15" customHeight="1" x14ac:dyDescent="0.3">
      <c r="A129" s="14" t="s">
        <v>244</v>
      </c>
      <c r="B129" s="20" t="s">
        <v>11</v>
      </c>
      <c r="C129" s="2">
        <v>11516048</v>
      </c>
      <c r="D129" s="14" t="s">
        <v>252</v>
      </c>
      <c r="E129" s="16" t="s">
        <v>789</v>
      </c>
      <c r="F129" s="20" t="s">
        <v>13</v>
      </c>
      <c r="G129" s="14" t="s">
        <v>14</v>
      </c>
      <c r="H129" s="2"/>
      <c r="I129" s="4"/>
      <c r="J129" s="14" t="s">
        <v>15</v>
      </c>
      <c r="K129" s="15" t="s">
        <v>958</v>
      </c>
      <c r="L129" s="2"/>
      <c r="M129" s="18">
        <f>10*10.09*0.5</f>
        <v>50.45</v>
      </c>
      <c r="N129" s="68">
        <f t="shared" si="25"/>
        <v>58.001839503334097</v>
      </c>
      <c r="O129" s="69" t="s">
        <v>253</v>
      </c>
      <c r="P129" s="2">
        <v>8</v>
      </c>
      <c r="Q129" s="69" t="s">
        <v>959</v>
      </c>
      <c r="R129" s="2">
        <v>90</v>
      </c>
      <c r="S129" s="4">
        <f t="shared" si="22"/>
        <v>100</v>
      </c>
      <c r="T129" s="20" t="s">
        <v>101</v>
      </c>
      <c r="U129" s="21">
        <f t="shared" si="26"/>
        <v>66.00147160266728</v>
      </c>
      <c r="V129" s="21"/>
    </row>
    <row r="130" spans="1:22" ht="15" customHeight="1" x14ac:dyDescent="0.3">
      <c r="A130" s="14" t="s">
        <v>244</v>
      </c>
      <c r="B130" s="15"/>
      <c r="C130" s="2" t="s">
        <v>270</v>
      </c>
      <c r="D130" s="14" t="s">
        <v>271</v>
      </c>
      <c r="E130" s="16" t="s">
        <v>789</v>
      </c>
      <c r="F130" s="14" t="s">
        <v>13</v>
      </c>
      <c r="G130" s="14" t="s">
        <v>14</v>
      </c>
      <c r="H130" s="2"/>
      <c r="I130" s="4"/>
      <c r="J130" s="2"/>
      <c r="K130" s="15" t="s">
        <v>960</v>
      </c>
      <c r="L130" s="2"/>
      <c r="M130" s="18">
        <v>28.096</v>
      </c>
      <c r="N130" s="68">
        <f t="shared" si="25"/>
        <v>32.301678546792367</v>
      </c>
      <c r="O130" s="19"/>
      <c r="P130" s="2"/>
      <c r="Q130" s="69" t="s">
        <v>961</v>
      </c>
      <c r="R130" s="2">
        <v>80</v>
      </c>
      <c r="S130" s="4">
        <f t="shared" si="22"/>
        <v>88.888888888888886</v>
      </c>
      <c r="T130" s="20" t="s">
        <v>17</v>
      </c>
      <c r="U130" s="21">
        <f t="shared" si="26"/>
        <v>41.841342837433899</v>
      </c>
      <c r="V130" s="21"/>
    </row>
    <row r="131" spans="1:22" ht="15" customHeight="1" x14ac:dyDescent="0.3">
      <c r="A131" s="14" t="s">
        <v>244</v>
      </c>
      <c r="B131" s="15"/>
      <c r="C131" s="2" t="s">
        <v>257</v>
      </c>
      <c r="D131" s="14" t="s">
        <v>258</v>
      </c>
      <c r="E131" s="16" t="s">
        <v>789</v>
      </c>
      <c r="F131" s="14" t="s">
        <v>13</v>
      </c>
      <c r="G131" s="14" t="s">
        <v>14</v>
      </c>
      <c r="H131" s="2"/>
      <c r="I131" s="4"/>
      <c r="J131" s="14" t="s">
        <v>15</v>
      </c>
      <c r="K131" s="15" t="s">
        <v>259</v>
      </c>
      <c r="L131" s="20" t="s">
        <v>260</v>
      </c>
      <c r="M131" s="18">
        <v>17.047999999999998</v>
      </c>
      <c r="N131" s="68">
        <f t="shared" si="25"/>
        <v>19.599908024833294</v>
      </c>
      <c r="O131" s="19"/>
      <c r="P131" s="2"/>
      <c r="Q131" s="69" t="s">
        <v>962</v>
      </c>
      <c r="R131" s="2">
        <v>82</v>
      </c>
      <c r="S131" s="4">
        <f t="shared" si="22"/>
        <v>91.111111111111114</v>
      </c>
      <c r="T131" s="20" t="s">
        <v>17</v>
      </c>
      <c r="U131" s="21">
        <f t="shared" si="26"/>
        <v>32.079926419866638</v>
      </c>
      <c r="V131" s="21"/>
    </row>
    <row r="132" spans="1:22" ht="15" customHeight="1" x14ac:dyDescent="0.3">
      <c r="A132" s="14" t="s">
        <v>244</v>
      </c>
      <c r="B132" s="15"/>
      <c r="C132" s="2">
        <v>11516046</v>
      </c>
      <c r="D132" s="14" t="s">
        <v>254</v>
      </c>
      <c r="E132" s="16" t="s">
        <v>789</v>
      </c>
      <c r="F132" s="70" t="s">
        <v>13</v>
      </c>
      <c r="G132" s="14" t="s">
        <v>14</v>
      </c>
      <c r="H132" s="2"/>
      <c r="I132" s="4"/>
      <c r="J132" s="14" t="s">
        <v>15</v>
      </c>
      <c r="K132" s="15"/>
      <c r="L132" s="20" t="s">
        <v>963</v>
      </c>
      <c r="M132" s="18">
        <v>7</v>
      </c>
      <c r="N132" s="68">
        <f t="shared" si="25"/>
        <v>8.0478270866865937</v>
      </c>
      <c r="O132" s="19"/>
      <c r="P132" s="2"/>
      <c r="Q132" s="19"/>
      <c r="R132" s="2">
        <v>88</v>
      </c>
      <c r="S132" s="4">
        <f t="shared" si="22"/>
        <v>97.777777777777771</v>
      </c>
      <c r="T132" s="20" t="s">
        <v>17</v>
      </c>
      <c r="U132" s="21">
        <f t="shared" si="26"/>
        <v>24.038261669349275</v>
      </c>
      <c r="V132" s="21"/>
    </row>
    <row r="133" spans="1:22" ht="15" customHeight="1" x14ac:dyDescent="0.3">
      <c r="A133" s="14" t="s">
        <v>244</v>
      </c>
      <c r="B133" s="15"/>
      <c r="C133" s="2" t="s">
        <v>263</v>
      </c>
      <c r="D133" s="14" t="s">
        <v>264</v>
      </c>
      <c r="E133" s="16" t="s">
        <v>789</v>
      </c>
      <c r="F133" s="14" t="s">
        <v>13</v>
      </c>
      <c r="G133" s="14" t="s">
        <v>14</v>
      </c>
      <c r="H133" s="2"/>
      <c r="I133" s="4"/>
      <c r="J133" s="14"/>
      <c r="K133" s="15"/>
      <c r="L133" s="20" t="s">
        <v>260</v>
      </c>
      <c r="M133" s="18">
        <v>3</v>
      </c>
      <c r="N133" s="68">
        <f t="shared" si="25"/>
        <v>3.4490687514371121</v>
      </c>
      <c r="O133" s="19"/>
      <c r="P133" s="2"/>
      <c r="Q133" s="69" t="s">
        <v>964</v>
      </c>
      <c r="R133" s="2">
        <v>82</v>
      </c>
      <c r="S133" s="4">
        <f t="shared" si="22"/>
        <v>91.111111111111114</v>
      </c>
      <c r="T133" s="20" t="s">
        <v>17</v>
      </c>
      <c r="U133" s="21">
        <f t="shared" si="26"/>
        <v>19.159255001149692</v>
      </c>
      <c r="V133" s="21"/>
    </row>
    <row r="134" spans="1:22" ht="15" customHeight="1" x14ac:dyDescent="0.3">
      <c r="A134" s="14" t="s">
        <v>244</v>
      </c>
      <c r="B134" s="15"/>
      <c r="C134" s="2">
        <v>11816087</v>
      </c>
      <c r="D134" s="14" t="s">
        <v>250</v>
      </c>
      <c r="E134" s="16" t="s">
        <v>789</v>
      </c>
      <c r="F134" s="14" t="s">
        <v>13</v>
      </c>
      <c r="G134" s="14" t="s">
        <v>14</v>
      </c>
      <c r="H134" s="2"/>
      <c r="I134" s="4"/>
      <c r="J134" s="14"/>
      <c r="K134" s="15"/>
      <c r="L134" s="2"/>
      <c r="M134" s="18"/>
      <c r="N134" s="4"/>
      <c r="O134" s="69" t="s">
        <v>251</v>
      </c>
      <c r="P134" s="2">
        <v>3</v>
      </c>
      <c r="Q134" s="19" t="s">
        <v>965</v>
      </c>
      <c r="R134" s="2">
        <v>88</v>
      </c>
      <c r="S134" s="4">
        <f t="shared" si="22"/>
        <v>97.777777777777771</v>
      </c>
      <c r="T134" s="20" t="s">
        <v>17</v>
      </c>
      <c r="U134" s="21">
        <f t="shared" si="26"/>
        <v>18.2</v>
      </c>
      <c r="V134" s="21"/>
    </row>
    <row r="135" spans="1:22" ht="15" customHeight="1" x14ac:dyDescent="0.3">
      <c r="A135" s="14" t="s">
        <v>244</v>
      </c>
      <c r="B135" s="15"/>
      <c r="C135" s="2">
        <v>11716049</v>
      </c>
      <c r="D135" s="14" t="s">
        <v>247</v>
      </c>
      <c r="E135" s="16" t="s">
        <v>789</v>
      </c>
      <c r="F135" s="14" t="s">
        <v>13</v>
      </c>
      <c r="G135" s="14" t="s">
        <v>14</v>
      </c>
      <c r="H135" s="2"/>
      <c r="I135" s="4"/>
      <c r="J135" s="14"/>
      <c r="K135" s="15"/>
      <c r="L135" s="2"/>
      <c r="M135" s="18"/>
      <c r="N135" s="4"/>
      <c r="O135" s="69" t="s">
        <v>89</v>
      </c>
      <c r="P135" s="2">
        <v>2</v>
      </c>
      <c r="Q135" s="69" t="s">
        <v>966</v>
      </c>
      <c r="R135" s="2">
        <v>88</v>
      </c>
      <c r="S135" s="4">
        <f t="shared" si="22"/>
        <v>97.777777777777771</v>
      </c>
      <c r="T135" s="20" t="s">
        <v>17</v>
      </c>
      <c r="U135" s="21">
        <f t="shared" si="26"/>
        <v>18</v>
      </c>
      <c r="V135" s="21"/>
    </row>
    <row r="136" spans="1:22" ht="15" customHeight="1" x14ac:dyDescent="0.3">
      <c r="A136" s="14" t="s">
        <v>244</v>
      </c>
      <c r="B136" s="15"/>
      <c r="C136" s="2" t="s">
        <v>265</v>
      </c>
      <c r="D136" s="14" t="s">
        <v>266</v>
      </c>
      <c r="E136" s="16" t="s">
        <v>789</v>
      </c>
      <c r="F136" s="14" t="s">
        <v>13</v>
      </c>
      <c r="G136" s="14" t="s">
        <v>14</v>
      </c>
      <c r="H136" s="2"/>
      <c r="I136" s="4"/>
      <c r="J136" s="2"/>
      <c r="K136" s="15"/>
      <c r="L136" s="2"/>
      <c r="M136" s="18"/>
      <c r="N136" s="4"/>
      <c r="O136" s="69" t="s">
        <v>267</v>
      </c>
      <c r="P136" s="2">
        <v>7</v>
      </c>
      <c r="Q136" s="69" t="s">
        <v>967</v>
      </c>
      <c r="R136" s="2">
        <v>82</v>
      </c>
      <c r="S136" s="4">
        <f t="shared" si="22"/>
        <v>91.111111111111114</v>
      </c>
      <c r="T136" s="15"/>
      <c r="U136" s="21">
        <f t="shared" si="26"/>
        <v>17.8</v>
      </c>
      <c r="V136" s="21"/>
    </row>
    <row r="137" spans="1:22" ht="15" customHeight="1" x14ac:dyDescent="0.3">
      <c r="A137" s="14" t="s">
        <v>244</v>
      </c>
      <c r="B137" s="15"/>
      <c r="C137" s="2">
        <v>11716051</v>
      </c>
      <c r="D137" s="14" t="s">
        <v>248</v>
      </c>
      <c r="E137" s="16" t="s">
        <v>789</v>
      </c>
      <c r="F137" s="14" t="s">
        <v>13</v>
      </c>
      <c r="G137" s="14" t="s">
        <v>14</v>
      </c>
      <c r="H137" s="2"/>
      <c r="I137" s="4"/>
      <c r="J137" s="14"/>
      <c r="K137" s="15"/>
      <c r="L137" s="2"/>
      <c r="M137" s="18"/>
      <c r="N137" s="4"/>
      <c r="O137" s="69" t="s">
        <v>144</v>
      </c>
      <c r="P137" s="2">
        <v>0</v>
      </c>
      <c r="Q137" s="69" t="s">
        <v>249</v>
      </c>
      <c r="R137" s="2">
        <v>86</v>
      </c>
      <c r="S137" s="4">
        <f t="shared" si="22"/>
        <v>95.555555555555557</v>
      </c>
      <c r="T137" s="15"/>
      <c r="U137" s="21">
        <f t="shared" si="26"/>
        <v>17.2</v>
      </c>
      <c r="V137" s="21"/>
    </row>
    <row r="138" spans="1:22" ht="15" customHeight="1" x14ac:dyDescent="0.3">
      <c r="A138" s="14" t="s">
        <v>244</v>
      </c>
      <c r="B138" s="15"/>
      <c r="C138" s="2" t="s">
        <v>261</v>
      </c>
      <c r="D138" s="14" t="s">
        <v>262</v>
      </c>
      <c r="E138" s="16" t="s">
        <v>789</v>
      </c>
      <c r="F138" s="14" t="s">
        <v>13</v>
      </c>
      <c r="G138" s="14" t="s">
        <v>14</v>
      </c>
      <c r="H138" s="2"/>
      <c r="I138" s="4"/>
      <c r="J138" s="14"/>
      <c r="K138" s="20" t="s">
        <v>144</v>
      </c>
      <c r="L138" s="2"/>
      <c r="M138" s="18">
        <v>0</v>
      </c>
      <c r="N138" s="68">
        <f>M138/86.98*100</f>
        <v>0</v>
      </c>
      <c r="O138" s="19"/>
      <c r="P138" s="2"/>
      <c r="Q138" s="69" t="s">
        <v>968</v>
      </c>
      <c r="R138" s="2">
        <v>85</v>
      </c>
      <c r="S138" s="4">
        <f t="shared" si="22"/>
        <v>94.444444444444443</v>
      </c>
      <c r="T138" s="2"/>
      <c r="U138" s="21">
        <f t="shared" si="26"/>
        <v>17</v>
      </c>
      <c r="V138" s="21"/>
    </row>
    <row r="139" spans="1:22" ht="15" customHeight="1" x14ac:dyDescent="0.3">
      <c r="A139" s="14" t="s">
        <v>244</v>
      </c>
      <c r="B139" s="15"/>
      <c r="C139" s="2" t="s">
        <v>268</v>
      </c>
      <c r="D139" s="14" t="s">
        <v>269</v>
      </c>
      <c r="E139" s="16" t="s">
        <v>789</v>
      </c>
      <c r="F139" s="14" t="s">
        <v>13</v>
      </c>
      <c r="G139" s="14" t="s">
        <v>14</v>
      </c>
      <c r="H139" s="2"/>
      <c r="I139" s="4"/>
      <c r="J139" s="2"/>
      <c r="K139" s="15"/>
      <c r="L139" s="2"/>
      <c r="M139" s="18"/>
      <c r="N139" s="4"/>
      <c r="O139" s="69" t="s">
        <v>206</v>
      </c>
      <c r="P139" s="2">
        <v>0</v>
      </c>
      <c r="Q139" s="19" t="s">
        <v>969</v>
      </c>
      <c r="R139" s="2">
        <v>81</v>
      </c>
      <c r="S139" s="4">
        <f t="shared" si="22"/>
        <v>90</v>
      </c>
      <c r="T139" s="15"/>
      <c r="U139" s="21">
        <f t="shared" si="26"/>
        <v>16.2</v>
      </c>
      <c r="V139" s="21"/>
    </row>
    <row r="140" spans="1:22" ht="15" customHeight="1" x14ac:dyDescent="0.3">
      <c r="A140" s="14" t="s">
        <v>244</v>
      </c>
      <c r="B140" s="15"/>
      <c r="C140" s="2">
        <v>11616048</v>
      </c>
      <c r="D140" s="14" t="s">
        <v>245</v>
      </c>
      <c r="E140" s="16" t="s">
        <v>789</v>
      </c>
      <c r="F140" s="14" t="s">
        <v>13</v>
      </c>
      <c r="G140" s="14" t="s">
        <v>14</v>
      </c>
      <c r="H140" s="2"/>
      <c r="I140" s="4"/>
      <c r="J140" s="14"/>
      <c r="K140" s="15"/>
      <c r="L140" s="2"/>
      <c r="M140" s="18"/>
      <c r="N140" s="4"/>
      <c r="O140" s="69" t="s">
        <v>144</v>
      </c>
      <c r="P140" s="2"/>
      <c r="Q140" s="69" t="s">
        <v>144</v>
      </c>
      <c r="R140" s="2">
        <v>80</v>
      </c>
      <c r="S140" s="4">
        <f t="shared" si="22"/>
        <v>88.888888888888886</v>
      </c>
      <c r="T140" s="15"/>
      <c r="U140" s="21">
        <f t="shared" si="26"/>
        <v>16</v>
      </c>
      <c r="V140" s="21"/>
    </row>
    <row r="141" spans="1:22" ht="15" customHeight="1" x14ac:dyDescent="0.3">
      <c r="A141" s="14" t="s">
        <v>244</v>
      </c>
      <c r="B141" s="15"/>
      <c r="C141" s="2">
        <v>11816086</v>
      </c>
      <c r="D141" s="14" t="s">
        <v>246</v>
      </c>
      <c r="E141" s="16" t="s">
        <v>789</v>
      </c>
      <c r="F141" s="14" t="s">
        <v>13</v>
      </c>
      <c r="G141" s="14" t="s">
        <v>14</v>
      </c>
      <c r="H141" s="2"/>
      <c r="I141" s="4"/>
      <c r="J141" s="14"/>
      <c r="K141" s="15"/>
      <c r="L141" s="2"/>
      <c r="M141" s="18"/>
      <c r="N141" s="4"/>
      <c r="O141" s="69" t="s">
        <v>144</v>
      </c>
      <c r="P141" s="2"/>
      <c r="Q141" s="69" t="s">
        <v>144</v>
      </c>
      <c r="R141" s="2">
        <v>80</v>
      </c>
      <c r="S141" s="4">
        <f t="shared" si="22"/>
        <v>88.888888888888886</v>
      </c>
      <c r="T141" s="15"/>
      <c r="U141" s="21">
        <f t="shared" si="26"/>
        <v>16</v>
      </c>
      <c r="V141" s="21"/>
    </row>
    <row r="142" spans="1:22" ht="15" customHeight="1" x14ac:dyDescent="0.3">
      <c r="A142" s="14" t="s">
        <v>244</v>
      </c>
      <c r="B142" s="15"/>
      <c r="C142" s="2">
        <v>11816046</v>
      </c>
      <c r="D142" s="14" t="s">
        <v>274</v>
      </c>
      <c r="E142" s="16" t="s">
        <v>808</v>
      </c>
      <c r="F142" s="14" t="s">
        <v>13</v>
      </c>
      <c r="G142" s="14" t="s">
        <v>14</v>
      </c>
      <c r="H142" s="4">
        <v>89.266999999999996</v>
      </c>
      <c r="I142" s="17">
        <f>H142/89.27*100</f>
        <v>99.996639408535898</v>
      </c>
      <c r="J142" s="14"/>
      <c r="K142" s="15"/>
      <c r="L142" s="2"/>
      <c r="M142" s="18"/>
      <c r="N142" s="4"/>
      <c r="O142" s="69" t="s">
        <v>275</v>
      </c>
      <c r="P142" s="2">
        <v>4</v>
      </c>
      <c r="Q142" s="19" t="s">
        <v>970</v>
      </c>
      <c r="R142" s="2">
        <v>88</v>
      </c>
      <c r="S142" s="4">
        <f t="shared" si="22"/>
        <v>97.777777777777771</v>
      </c>
      <c r="T142" s="20" t="s">
        <v>21</v>
      </c>
      <c r="U142" s="21">
        <f>0.7*I142+0.15*N142+0.15*(P142+S142*0.9)</f>
        <v>83.797647585975128</v>
      </c>
      <c r="V142" s="21"/>
    </row>
    <row r="143" spans="1:22" ht="15" customHeight="1" x14ac:dyDescent="0.3">
      <c r="A143" s="14" t="s">
        <v>244</v>
      </c>
      <c r="B143" s="15"/>
      <c r="C143" s="2" t="s">
        <v>278</v>
      </c>
      <c r="D143" s="14" t="s">
        <v>279</v>
      </c>
      <c r="E143" s="16" t="s">
        <v>808</v>
      </c>
      <c r="F143" s="14" t="s">
        <v>13</v>
      </c>
      <c r="G143" s="14" t="s">
        <v>14</v>
      </c>
      <c r="H143" s="4">
        <v>89.117999999999995</v>
      </c>
      <c r="I143" s="17">
        <f>H143/89.27*100</f>
        <v>99.829730032485713</v>
      </c>
      <c r="J143" s="2"/>
      <c r="K143" s="15"/>
      <c r="L143" s="2"/>
      <c r="M143" s="18"/>
      <c r="N143" s="4"/>
      <c r="O143" s="69" t="s">
        <v>971</v>
      </c>
      <c r="P143" s="2">
        <v>2</v>
      </c>
      <c r="Q143" s="19" t="s">
        <v>972</v>
      </c>
      <c r="R143" s="2">
        <v>80</v>
      </c>
      <c r="S143" s="4">
        <f t="shared" si="22"/>
        <v>88.888888888888886</v>
      </c>
      <c r="T143" s="20" t="s">
        <v>17</v>
      </c>
      <c r="U143" s="21">
        <f>0.7*I143+0.15*N143+0.15*(P143+S143*0.9)</f>
        <v>82.180811022739988</v>
      </c>
      <c r="V143" s="21"/>
    </row>
    <row r="144" spans="1:22" ht="15" customHeight="1" x14ac:dyDescent="0.3">
      <c r="A144" s="14" t="s">
        <v>244</v>
      </c>
      <c r="B144" s="15"/>
      <c r="C144" s="2">
        <v>11816049</v>
      </c>
      <c r="D144" s="14" t="s">
        <v>272</v>
      </c>
      <c r="E144" s="16" t="s">
        <v>808</v>
      </c>
      <c r="F144" s="14" t="s">
        <v>13</v>
      </c>
      <c r="G144" s="14" t="s">
        <v>14</v>
      </c>
      <c r="H144" s="4">
        <v>87.941000000000003</v>
      </c>
      <c r="I144" s="17">
        <f>H144/89.27*100</f>
        <v>98.511257981404725</v>
      </c>
      <c r="J144" s="14"/>
      <c r="K144" s="15"/>
      <c r="L144" s="2"/>
      <c r="M144" s="18"/>
      <c r="N144" s="4"/>
      <c r="O144" s="69" t="s">
        <v>273</v>
      </c>
      <c r="P144" s="2">
        <v>2</v>
      </c>
      <c r="Q144" s="19" t="s">
        <v>973</v>
      </c>
      <c r="R144" s="2">
        <v>86</v>
      </c>
      <c r="S144" s="4">
        <f t="shared" si="22"/>
        <v>95.555555555555557</v>
      </c>
      <c r="T144" s="20" t="s">
        <v>17</v>
      </c>
      <c r="U144" s="21">
        <f>0.7*I144+0.15*N144+0.15*(P144+S144*0.9)</f>
        <v>82.15788058698331</v>
      </c>
      <c r="V144" s="21"/>
    </row>
    <row r="145" spans="1:22" ht="15" customHeight="1" x14ac:dyDescent="0.3">
      <c r="A145" s="14" t="s">
        <v>244</v>
      </c>
      <c r="B145" s="15"/>
      <c r="C145" s="2" t="s">
        <v>276</v>
      </c>
      <c r="D145" s="14" t="s">
        <v>277</v>
      </c>
      <c r="E145" s="16" t="s">
        <v>808</v>
      </c>
      <c r="F145" s="14" t="s">
        <v>13</v>
      </c>
      <c r="G145" s="14" t="s">
        <v>14</v>
      </c>
      <c r="H145" s="4">
        <v>88.933000000000007</v>
      </c>
      <c r="I145" s="17">
        <f>H145/89.27*100</f>
        <v>99.622493558866381</v>
      </c>
      <c r="J145" s="2"/>
      <c r="K145" s="15"/>
      <c r="L145" s="2"/>
      <c r="M145" s="18"/>
      <c r="N145" s="4"/>
      <c r="O145" s="19"/>
      <c r="P145" s="2"/>
      <c r="Q145" s="19" t="s">
        <v>809</v>
      </c>
      <c r="R145" s="2">
        <v>79</v>
      </c>
      <c r="S145" s="4">
        <f t="shared" si="22"/>
        <v>87.777777777777771</v>
      </c>
      <c r="T145" s="20"/>
      <c r="U145" s="21">
        <f>0.7*I145+0.15*N145+0.15*(P145+S145*0.9)</f>
        <v>81.585745491206453</v>
      </c>
      <c r="V145" s="21"/>
    </row>
    <row r="146" spans="1:22" ht="15" customHeight="1" x14ac:dyDescent="0.3">
      <c r="A146" s="14" t="s">
        <v>244</v>
      </c>
      <c r="B146" s="15"/>
      <c r="C146" s="2" t="s">
        <v>280</v>
      </c>
      <c r="D146" s="14" t="s">
        <v>281</v>
      </c>
      <c r="E146" s="16" t="s">
        <v>808</v>
      </c>
      <c r="F146" s="14" t="s">
        <v>13</v>
      </c>
      <c r="G146" s="14" t="s">
        <v>14</v>
      </c>
      <c r="H146" s="4">
        <v>86.43</v>
      </c>
      <c r="I146" s="17">
        <f>H146/89.27*100</f>
        <v>96.818640080654205</v>
      </c>
      <c r="J146" s="2"/>
      <c r="K146" s="15"/>
      <c r="L146" s="2"/>
      <c r="M146" s="18"/>
      <c r="N146" s="4"/>
      <c r="O146" s="69" t="s">
        <v>282</v>
      </c>
      <c r="P146" s="2">
        <v>8</v>
      </c>
      <c r="Q146" s="69" t="s">
        <v>974</v>
      </c>
      <c r="R146" s="2">
        <v>83</v>
      </c>
      <c r="S146" s="4">
        <f t="shared" si="22"/>
        <v>92.222222222222229</v>
      </c>
      <c r="T146" s="20" t="s">
        <v>790</v>
      </c>
      <c r="U146" s="21">
        <f>0.7*I146+0.15*N146+0.15*(P146+S146*0.9)</f>
        <v>81.423048056457944</v>
      </c>
      <c r="V146" s="21"/>
    </row>
    <row r="147" spans="1:22" ht="15" customHeight="1" x14ac:dyDescent="0.3">
      <c r="A147" s="14" t="s">
        <v>244</v>
      </c>
      <c r="B147" s="20" t="s">
        <v>11</v>
      </c>
      <c r="C147" s="2">
        <v>21716058</v>
      </c>
      <c r="D147" s="14" t="s">
        <v>288</v>
      </c>
      <c r="E147" s="71" t="s">
        <v>861</v>
      </c>
      <c r="F147" s="14" t="s">
        <v>13</v>
      </c>
      <c r="G147" s="14" t="s">
        <v>14</v>
      </c>
      <c r="H147" s="4"/>
      <c r="I147" s="4"/>
      <c r="J147" s="14" t="s">
        <v>15</v>
      </c>
      <c r="K147" s="15" t="s">
        <v>289</v>
      </c>
      <c r="L147" s="2"/>
      <c r="M147" s="18">
        <v>30.317</v>
      </c>
      <c r="N147" s="68">
        <f t="shared" ref="N147:N152" si="27">M147/54.82*100</f>
        <v>55.302809193724926</v>
      </c>
      <c r="O147" s="69"/>
      <c r="P147" s="2"/>
      <c r="Q147" s="69" t="s">
        <v>144</v>
      </c>
      <c r="R147" s="2">
        <v>80</v>
      </c>
      <c r="S147" s="4">
        <f t="shared" si="22"/>
        <v>88.888888888888886</v>
      </c>
      <c r="T147" s="20" t="s">
        <v>21</v>
      </c>
      <c r="U147" s="21">
        <f t="shared" ref="U147:U154" si="28">0.8*N147+0.2*(P147+S147*0.9)</f>
        <v>60.242247354979945</v>
      </c>
      <c r="V147" s="21"/>
    </row>
    <row r="148" spans="1:22" ht="15" customHeight="1" x14ac:dyDescent="0.3">
      <c r="A148" s="14" t="s">
        <v>244</v>
      </c>
      <c r="B148" s="20" t="s">
        <v>799</v>
      </c>
      <c r="C148" s="2">
        <v>21716055</v>
      </c>
      <c r="D148" s="14" t="s">
        <v>295</v>
      </c>
      <c r="E148" s="71" t="s">
        <v>861</v>
      </c>
      <c r="F148" s="14" t="s">
        <v>13</v>
      </c>
      <c r="G148" s="14" t="s">
        <v>14</v>
      </c>
      <c r="H148" s="4"/>
      <c r="I148" s="4"/>
      <c r="J148" s="14" t="s">
        <v>15</v>
      </c>
      <c r="K148" s="15" t="s">
        <v>296</v>
      </c>
      <c r="L148" s="2"/>
      <c r="M148" s="18">
        <v>21.952000000000002</v>
      </c>
      <c r="N148" s="68">
        <f t="shared" si="27"/>
        <v>40.043779642466255</v>
      </c>
      <c r="O148" s="19"/>
      <c r="P148" s="2"/>
      <c r="Q148" s="19"/>
      <c r="R148" s="2">
        <v>88</v>
      </c>
      <c r="S148" s="4">
        <f t="shared" ref="S148:S179" si="29">R148*100/90</f>
        <v>97.777777777777771</v>
      </c>
      <c r="T148" s="20" t="s">
        <v>17</v>
      </c>
      <c r="U148" s="21">
        <f t="shared" si="28"/>
        <v>49.635023713973005</v>
      </c>
      <c r="V148" s="21"/>
    </row>
    <row r="149" spans="1:22" ht="15" customHeight="1" x14ac:dyDescent="0.3">
      <c r="A149" s="14" t="s">
        <v>244</v>
      </c>
      <c r="B149" s="20" t="s">
        <v>11</v>
      </c>
      <c r="C149" s="2">
        <v>21716057</v>
      </c>
      <c r="D149" s="14" t="s">
        <v>286</v>
      </c>
      <c r="E149" s="71" t="s">
        <v>861</v>
      </c>
      <c r="F149" s="14" t="s">
        <v>13</v>
      </c>
      <c r="G149" s="14" t="s">
        <v>14</v>
      </c>
      <c r="H149" s="4"/>
      <c r="I149" s="4"/>
      <c r="J149" s="14" t="s">
        <v>15</v>
      </c>
      <c r="K149" s="15" t="s">
        <v>287</v>
      </c>
      <c r="L149" s="2"/>
      <c r="M149" s="18">
        <v>14.103</v>
      </c>
      <c r="N149" s="68">
        <f t="shared" si="27"/>
        <v>25.72601240423203</v>
      </c>
      <c r="O149" s="69"/>
      <c r="P149" s="2"/>
      <c r="Q149" s="69" t="s">
        <v>144</v>
      </c>
      <c r="R149" s="2">
        <v>80</v>
      </c>
      <c r="S149" s="4">
        <f t="shared" si="29"/>
        <v>88.888888888888886</v>
      </c>
      <c r="T149" s="20" t="s">
        <v>21</v>
      </c>
      <c r="U149" s="21">
        <f t="shared" si="28"/>
        <v>36.58080992338563</v>
      </c>
      <c r="V149" s="21"/>
    </row>
    <row r="150" spans="1:22" ht="15" customHeight="1" x14ac:dyDescent="0.3">
      <c r="A150" s="14" t="s">
        <v>244</v>
      </c>
      <c r="B150" s="15"/>
      <c r="C150" s="2">
        <v>21716046</v>
      </c>
      <c r="D150" s="14" t="s">
        <v>283</v>
      </c>
      <c r="E150" s="71" t="s">
        <v>861</v>
      </c>
      <c r="F150" s="14" t="s">
        <v>13</v>
      </c>
      <c r="G150" s="14" t="s">
        <v>14</v>
      </c>
      <c r="H150" s="4"/>
      <c r="I150" s="4"/>
      <c r="J150" s="14" t="s">
        <v>15</v>
      </c>
      <c r="K150" s="15" t="s">
        <v>284</v>
      </c>
      <c r="L150" s="2"/>
      <c r="M150" s="18">
        <v>6.8019999999999996</v>
      </c>
      <c r="N150" s="68">
        <f t="shared" si="27"/>
        <v>12.407880335643926</v>
      </c>
      <c r="O150" s="69"/>
      <c r="P150" s="2"/>
      <c r="Q150" s="19" t="s">
        <v>975</v>
      </c>
      <c r="R150" s="2">
        <v>88</v>
      </c>
      <c r="S150" s="4">
        <f t="shared" si="29"/>
        <v>97.777777777777771</v>
      </c>
      <c r="T150" s="20" t="s">
        <v>17</v>
      </c>
      <c r="U150" s="21">
        <f t="shared" si="28"/>
        <v>27.52630426851514</v>
      </c>
      <c r="V150" s="21"/>
    </row>
    <row r="151" spans="1:22" ht="15" customHeight="1" x14ac:dyDescent="0.3">
      <c r="A151" s="14" t="s">
        <v>244</v>
      </c>
      <c r="B151" s="15"/>
      <c r="C151" s="2">
        <v>21716052</v>
      </c>
      <c r="D151" s="14" t="s">
        <v>293</v>
      </c>
      <c r="E151" s="71" t="s">
        <v>861</v>
      </c>
      <c r="F151" s="14" t="s">
        <v>13</v>
      </c>
      <c r="G151" s="14" t="s">
        <v>14</v>
      </c>
      <c r="H151" s="4"/>
      <c r="I151" s="4"/>
      <c r="J151" s="14" t="s">
        <v>15</v>
      </c>
      <c r="K151" s="15" t="s">
        <v>294</v>
      </c>
      <c r="L151" s="2"/>
      <c r="M151" s="18">
        <v>6.0220000000000002</v>
      </c>
      <c r="N151" s="68">
        <f t="shared" si="27"/>
        <v>10.985041955490697</v>
      </c>
      <c r="O151" s="19"/>
      <c r="P151" s="2"/>
      <c r="Q151" s="19"/>
      <c r="R151" s="2">
        <v>85</v>
      </c>
      <c r="S151" s="4">
        <f t="shared" si="29"/>
        <v>94.444444444444443</v>
      </c>
      <c r="T151" s="20" t="s">
        <v>17</v>
      </c>
      <c r="U151" s="21">
        <f t="shared" si="28"/>
        <v>25.788033564392556</v>
      </c>
      <c r="V151" s="21"/>
    </row>
    <row r="152" spans="1:22" ht="15" customHeight="1" x14ac:dyDescent="0.3">
      <c r="A152" s="14" t="s">
        <v>244</v>
      </c>
      <c r="B152" s="15"/>
      <c r="C152" s="2">
        <v>21716047</v>
      </c>
      <c r="D152" s="14" t="s">
        <v>292</v>
      </c>
      <c r="E152" s="71" t="s">
        <v>861</v>
      </c>
      <c r="F152" s="14" t="s">
        <v>13</v>
      </c>
      <c r="G152" s="14" t="s">
        <v>14</v>
      </c>
      <c r="H152" s="4"/>
      <c r="I152" s="4"/>
      <c r="J152" s="14" t="s">
        <v>15</v>
      </c>
      <c r="K152" s="20" t="s">
        <v>976</v>
      </c>
      <c r="L152" s="2"/>
      <c r="M152" s="18">
        <v>6</v>
      </c>
      <c r="N152" s="68">
        <f t="shared" si="27"/>
        <v>10.944910616563298</v>
      </c>
      <c r="O152" s="19"/>
      <c r="P152" s="2"/>
      <c r="Q152" s="19"/>
      <c r="R152" s="2">
        <v>85</v>
      </c>
      <c r="S152" s="4">
        <f t="shared" si="29"/>
        <v>94.444444444444443</v>
      </c>
      <c r="T152" s="20" t="s">
        <v>17</v>
      </c>
      <c r="U152" s="21">
        <f t="shared" si="28"/>
        <v>25.755928493250639</v>
      </c>
      <c r="V152" s="21"/>
    </row>
    <row r="153" spans="1:22" ht="15" customHeight="1" x14ac:dyDescent="0.3">
      <c r="A153" s="14" t="s">
        <v>244</v>
      </c>
      <c r="B153" s="15"/>
      <c r="C153" s="2">
        <v>21716048</v>
      </c>
      <c r="D153" s="14" t="s">
        <v>290</v>
      </c>
      <c r="E153" s="71" t="s">
        <v>861</v>
      </c>
      <c r="F153" s="14" t="s">
        <v>13</v>
      </c>
      <c r="G153" s="14" t="s">
        <v>14</v>
      </c>
      <c r="H153" s="4"/>
      <c r="I153" s="4"/>
      <c r="J153" s="14" t="s">
        <v>15</v>
      </c>
      <c r="K153" s="15"/>
      <c r="L153" s="2"/>
      <c r="M153" s="18"/>
      <c r="N153" s="4"/>
      <c r="O153" s="69" t="s">
        <v>291</v>
      </c>
      <c r="P153" s="2">
        <v>9</v>
      </c>
      <c r="Q153" s="69" t="s">
        <v>144</v>
      </c>
      <c r="R153" s="2">
        <v>89</v>
      </c>
      <c r="S153" s="4">
        <f t="shared" si="29"/>
        <v>98.888888888888886</v>
      </c>
      <c r="T153" s="14" t="s">
        <v>793</v>
      </c>
      <c r="U153" s="21">
        <f t="shared" si="28"/>
        <v>19.600000000000001</v>
      </c>
      <c r="V153" s="21"/>
    </row>
    <row r="154" spans="1:22" ht="15" customHeight="1" x14ac:dyDescent="0.3">
      <c r="A154" s="14" t="s">
        <v>244</v>
      </c>
      <c r="B154" s="15"/>
      <c r="C154" s="2">
        <v>21716053</v>
      </c>
      <c r="D154" s="14" t="s">
        <v>285</v>
      </c>
      <c r="E154" s="71" t="s">
        <v>861</v>
      </c>
      <c r="F154" s="14" t="s">
        <v>13</v>
      </c>
      <c r="G154" s="14" t="s">
        <v>14</v>
      </c>
      <c r="H154" s="4"/>
      <c r="I154" s="4"/>
      <c r="J154" s="14" t="s">
        <v>15</v>
      </c>
      <c r="K154" s="15"/>
      <c r="L154" s="2"/>
      <c r="M154" s="18"/>
      <c r="N154" s="4"/>
      <c r="O154" s="69" t="s">
        <v>144</v>
      </c>
      <c r="P154" s="2"/>
      <c r="Q154" s="19" t="s">
        <v>977</v>
      </c>
      <c r="R154" s="2">
        <v>84</v>
      </c>
      <c r="S154" s="4">
        <f t="shared" si="29"/>
        <v>93.333333333333329</v>
      </c>
      <c r="T154" s="15"/>
      <c r="U154" s="21">
        <f t="shared" si="28"/>
        <v>16.8</v>
      </c>
      <c r="V154" s="21"/>
    </row>
    <row r="155" spans="1:22" ht="15" customHeight="1" x14ac:dyDescent="0.3">
      <c r="A155" s="14" t="s">
        <v>244</v>
      </c>
      <c r="B155" s="15"/>
      <c r="C155" s="2">
        <v>21816049</v>
      </c>
      <c r="D155" s="14" t="s">
        <v>305</v>
      </c>
      <c r="E155" s="16" t="s">
        <v>791</v>
      </c>
      <c r="F155" s="14" t="s">
        <v>13</v>
      </c>
      <c r="G155" s="14" t="s">
        <v>14</v>
      </c>
      <c r="H155" s="4">
        <v>90.545000000000002</v>
      </c>
      <c r="I155" s="17">
        <f t="shared" ref="I155:I164" si="30">H155/90.545*100</f>
        <v>100</v>
      </c>
      <c r="J155" s="14"/>
      <c r="K155" s="15"/>
      <c r="L155" s="2"/>
      <c r="M155" s="18"/>
      <c r="N155" s="4"/>
      <c r="O155" s="69" t="s">
        <v>306</v>
      </c>
      <c r="P155" s="2">
        <v>6</v>
      </c>
      <c r="Q155" s="19"/>
      <c r="R155" s="2">
        <v>90</v>
      </c>
      <c r="S155" s="4">
        <f t="shared" si="29"/>
        <v>100</v>
      </c>
      <c r="T155" s="20" t="s">
        <v>21</v>
      </c>
      <c r="U155" s="21">
        <f t="shared" ref="U155:U164" si="31">0.7*I155+0.15*N155+0.15*(P155+S155*0.9)</f>
        <v>84.4</v>
      </c>
      <c r="V155" s="21"/>
    </row>
    <row r="156" spans="1:22" ht="15" customHeight="1" x14ac:dyDescent="0.3">
      <c r="A156" s="14" t="s">
        <v>244</v>
      </c>
      <c r="B156" s="15"/>
      <c r="C156" s="2">
        <v>21816055</v>
      </c>
      <c r="D156" s="14" t="s">
        <v>299</v>
      </c>
      <c r="E156" s="16" t="s">
        <v>791</v>
      </c>
      <c r="F156" s="14" t="s">
        <v>13</v>
      </c>
      <c r="G156" s="14" t="s">
        <v>14</v>
      </c>
      <c r="H156" s="4">
        <v>89.38</v>
      </c>
      <c r="I156" s="17">
        <f t="shared" si="30"/>
        <v>98.713346954552989</v>
      </c>
      <c r="J156" s="14"/>
      <c r="K156" s="15"/>
      <c r="L156" s="2"/>
      <c r="M156" s="18"/>
      <c r="N156" s="4"/>
      <c r="O156" s="69" t="s">
        <v>300</v>
      </c>
      <c r="P156" s="2">
        <v>8</v>
      </c>
      <c r="Q156" s="19" t="s">
        <v>978</v>
      </c>
      <c r="R156" s="2">
        <v>90</v>
      </c>
      <c r="S156" s="4">
        <f t="shared" si="29"/>
        <v>100</v>
      </c>
      <c r="T156" s="20" t="s">
        <v>101</v>
      </c>
      <c r="U156" s="21">
        <f t="shared" si="31"/>
        <v>83.799342868187097</v>
      </c>
      <c r="V156" s="21"/>
    </row>
    <row r="157" spans="1:22" ht="15" customHeight="1" x14ac:dyDescent="0.3">
      <c r="A157" s="14" t="s">
        <v>244</v>
      </c>
      <c r="B157" s="15"/>
      <c r="C157" s="2">
        <v>21816056</v>
      </c>
      <c r="D157" s="14" t="s">
        <v>308</v>
      </c>
      <c r="E157" s="16" t="s">
        <v>791</v>
      </c>
      <c r="F157" s="14" t="s">
        <v>13</v>
      </c>
      <c r="G157" s="14" t="s">
        <v>14</v>
      </c>
      <c r="H157" s="4">
        <v>90.537999999999997</v>
      </c>
      <c r="I157" s="17">
        <f t="shared" si="30"/>
        <v>99.992269037495163</v>
      </c>
      <c r="J157" s="14"/>
      <c r="K157" s="15"/>
      <c r="L157" s="2"/>
      <c r="M157" s="18"/>
      <c r="N157" s="4"/>
      <c r="O157" s="69" t="s">
        <v>309</v>
      </c>
      <c r="P157" s="2">
        <v>3</v>
      </c>
      <c r="Q157" s="69" t="s">
        <v>979</v>
      </c>
      <c r="R157" s="2">
        <v>85</v>
      </c>
      <c r="S157" s="4">
        <f t="shared" si="29"/>
        <v>94.444444444444443</v>
      </c>
      <c r="T157" s="20" t="s">
        <v>17</v>
      </c>
      <c r="U157" s="21">
        <f t="shared" si="31"/>
        <v>83.194588326246617</v>
      </c>
      <c r="V157" s="21"/>
    </row>
    <row r="158" spans="1:22" ht="15" customHeight="1" x14ac:dyDescent="0.3">
      <c r="A158" s="14" t="s">
        <v>244</v>
      </c>
      <c r="B158" s="15"/>
      <c r="C158" s="2">
        <v>21816053</v>
      </c>
      <c r="D158" s="14" t="s">
        <v>307</v>
      </c>
      <c r="E158" s="16" t="s">
        <v>791</v>
      </c>
      <c r="F158" s="14" t="s">
        <v>13</v>
      </c>
      <c r="G158" s="14" t="s">
        <v>14</v>
      </c>
      <c r="H158" s="4">
        <v>89.945999999999998</v>
      </c>
      <c r="I158" s="17">
        <f t="shared" si="30"/>
        <v>99.338450494229377</v>
      </c>
      <c r="J158" s="14"/>
      <c r="K158" s="15"/>
      <c r="L158" s="2"/>
      <c r="M158" s="18"/>
      <c r="N158" s="4"/>
      <c r="O158" s="69" t="s">
        <v>273</v>
      </c>
      <c r="P158" s="2">
        <v>2</v>
      </c>
      <c r="Q158" s="19"/>
      <c r="R158" s="2">
        <v>85</v>
      </c>
      <c r="S158" s="4">
        <f t="shared" si="29"/>
        <v>94.444444444444443</v>
      </c>
      <c r="T158" s="20" t="s">
        <v>17</v>
      </c>
      <c r="U158" s="21">
        <f t="shared" si="31"/>
        <v>82.586915345960563</v>
      </c>
      <c r="V158" s="21"/>
    </row>
    <row r="159" spans="1:22" ht="15" customHeight="1" x14ac:dyDescent="0.3">
      <c r="A159" s="14" t="s">
        <v>244</v>
      </c>
      <c r="B159" s="15"/>
      <c r="C159" s="2">
        <v>21816054</v>
      </c>
      <c r="D159" s="14" t="s">
        <v>302</v>
      </c>
      <c r="E159" s="16" t="s">
        <v>791</v>
      </c>
      <c r="F159" s="14" t="s">
        <v>303</v>
      </c>
      <c r="G159" s="14" t="s">
        <v>14</v>
      </c>
      <c r="H159" s="4">
        <v>89.153999999999996</v>
      </c>
      <c r="I159" s="17">
        <f t="shared" si="30"/>
        <v>98.463747307968404</v>
      </c>
      <c r="J159" s="14"/>
      <c r="K159" s="15"/>
      <c r="L159" s="2"/>
      <c r="M159" s="18"/>
      <c r="N159" s="4"/>
      <c r="O159" s="69" t="s">
        <v>304</v>
      </c>
      <c r="P159" s="2">
        <v>2</v>
      </c>
      <c r="Q159" s="69" t="s">
        <v>144</v>
      </c>
      <c r="R159" s="2">
        <v>86</v>
      </c>
      <c r="S159" s="4">
        <f t="shared" si="29"/>
        <v>95.555555555555557</v>
      </c>
      <c r="T159" s="2"/>
      <c r="U159" s="21">
        <f t="shared" si="31"/>
        <v>82.124623115577876</v>
      </c>
      <c r="V159" s="21"/>
    </row>
    <row r="160" spans="1:22" ht="15" customHeight="1" x14ac:dyDescent="0.3">
      <c r="A160" s="14" t="s">
        <v>244</v>
      </c>
      <c r="B160" s="15"/>
      <c r="C160" s="2" t="s">
        <v>316</v>
      </c>
      <c r="D160" s="14" t="s">
        <v>317</v>
      </c>
      <c r="E160" s="16" t="s">
        <v>791</v>
      </c>
      <c r="F160" s="14" t="s">
        <v>13</v>
      </c>
      <c r="G160" s="14" t="s">
        <v>14</v>
      </c>
      <c r="H160" s="4">
        <v>89.153999999999996</v>
      </c>
      <c r="I160" s="17">
        <f t="shared" si="30"/>
        <v>98.463747307968404</v>
      </c>
      <c r="J160" s="2"/>
      <c r="K160" s="15"/>
      <c r="L160" s="2"/>
      <c r="M160" s="18"/>
      <c r="N160" s="4"/>
      <c r="O160" s="69" t="s">
        <v>206</v>
      </c>
      <c r="P160" s="2">
        <v>2</v>
      </c>
      <c r="Q160" s="19"/>
      <c r="R160" s="2">
        <v>81</v>
      </c>
      <c r="S160" s="4">
        <f t="shared" si="29"/>
        <v>90</v>
      </c>
      <c r="T160" s="15"/>
      <c r="U160" s="21">
        <f t="shared" si="31"/>
        <v>81.374623115577876</v>
      </c>
      <c r="V160" s="21"/>
    </row>
    <row r="161" spans="1:22" ht="15" customHeight="1" x14ac:dyDescent="0.3">
      <c r="A161" s="14" t="s">
        <v>244</v>
      </c>
      <c r="B161" s="15"/>
      <c r="C161" s="2">
        <v>21816059</v>
      </c>
      <c r="D161" s="14" t="s">
        <v>301</v>
      </c>
      <c r="E161" s="16" t="s">
        <v>791</v>
      </c>
      <c r="F161" s="14" t="s">
        <v>13</v>
      </c>
      <c r="G161" s="14" t="s">
        <v>14</v>
      </c>
      <c r="H161" s="4">
        <v>87.308000000000007</v>
      </c>
      <c r="I161" s="17">
        <f t="shared" si="30"/>
        <v>96.424982053122761</v>
      </c>
      <c r="J161" s="14"/>
      <c r="K161" s="15"/>
      <c r="L161" s="2"/>
      <c r="M161" s="18"/>
      <c r="N161" s="4"/>
      <c r="O161" s="69" t="s">
        <v>61</v>
      </c>
      <c r="P161" s="2">
        <v>3</v>
      </c>
      <c r="Q161" s="69" t="s">
        <v>144</v>
      </c>
      <c r="R161" s="2">
        <v>87</v>
      </c>
      <c r="S161" s="4">
        <f t="shared" si="29"/>
        <v>96.666666666666671</v>
      </c>
      <c r="T161" s="15"/>
      <c r="U161" s="21">
        <f t="shared" si="31"/>
        <v>80.997487437185924</v>
      </c>
      <c r="V161" s="21"/>
    </row>
    <row r="162" spans="1:22" ht="15" customHeight="1" x14ac:dyDescent="0.3">
      <c r="A162" s="14" t="s">
        <v>244</v>
      </c>
      <c r="B162" s="15"/>
      <c r="C162" s="2">
        <v>21816047</v>
      </c>
      <c r="D162" s="14" t="s">
        <v>297</v>
      </c>
      <c r="E162" s="16" t="s">
        <v>791</v>
      </c>
      <c r="F162" s="14" t="s">
        <v>13</v>
      </c>
      <c r="G162" s="14" t="s">
        <v>14</v>
      </c>
      <c r="H162" s="4">
        <v>88.230999999999995</v>
      </c>
      <c r="I162" s="17">
        <f t="shared" si="30"/>
        <v>97.444364680545576</v>
      </c>
      <c r="J162" s="14"/>
      <c r="K162" s="15"/>
      <c r="L162" s="2"/>
      <c r="M162" s="18"/>
      <c r="N162" s="4"/>
      <c r="O162" s="69" t="s">
        <v>144</v>
      </c>
      <c r="P162" s="2"/>
      <c r="Q162" s="69" t="s">
        <v>298</v>
      </c>
      <c r="R162" s="2">
        <v>84</v>
      </c>
      <c r="S162" s="4">
        <f t="shared" si="29"/>
        <v>93.333333333333329</v>
      </c>
      <c r="T162" s="15"/>
      <c r="U162" s="21">
        <f t="shared" si="31"/>
        <v>80.811055276381893</v>
      </c>
      <c r="V162" s="21"/>
    </row>
    <row r="163" spans="1:22" ht="15" customHeight="1" x14ac:dyDescent="0.3">
      <c r="A163" s="14" t="s">
        <v>244</v>
      </c>
      <c r="B163" s="15"/>
      <c r="C163" s="2" t="s">
        <v>310</v>
      </c>
      <c r="D163" s="14" t="s">
        <v>311</v>
      </c>
      <c r="E163" s="16" t="s">
        <v>791</v>
      </c>
      <c r="F163" s="14" t="s">
        <v>46</v>
      </c>
      <c r="G163" s="14" t="s">
        <v>14</v>
      </c>
      <c r="H163" s="4">
        <v>86.284999999999997</v>
      </c>
      <c r="I163" s="17">
        <f t="shared" si="30"/>
        <v>95.295157104202318</v>
      </c>
      <c r="J163" s="2"/>
      <c r="K163" s="15"/>
      <c r="L163" s="2"/>
      <c r="M163" s="18"/>
      <c r="N163" s="4"/>
      <c r="O163" s="69" t="s">
        <v>312</v>
      </c>
      <c r="P163" s="2">
        <v>5</v>
      </c>
      <c r="Q163" s="19" t="s">
        <v>980</v>
      </c>
      <c r="R163" s="2">
        <v>82</v>
      </c>
      <c r="S163" s="4">
        <f t="shared" si="29"/>
        <v>91.111111111111114</v>
      </c>
      <c r="T163" s="15"/>
      <c r="U163" s="21">
        <f t="shared" si="31"/>
        <v>79.756609972941618</v>
      </c>
      <c r="V163" s="21"/>
    </row>
    <row r="164" spans="1:22" ht="15" customHeight="1" x14ac:dyDescent="0.3">
      <c r="A164" s="14" t="s">
        <v>244</v>
      </c>
      <c r="B164" s="15"/>
      <c r="C164" s="2" t="s">
        <v>313</v>
      </c>
      <c r="D164" s="14" t="s">
        <v>314</v>
      </c>
      <c r="E164" s="16" t="s">
        <v>791</v>
      </c>
      <c r="F164" s="14" t="s">
        <v>13</v>
      </c>
      <c r="G164" s="14" t="s">
        <v>14</v>
      </c>
      <c r="H164" s="4">
        <v>85.308000000000007</v>
      </c>
      <c r="I164" s="17">
        <f t="shared" si="30"/>
        <v>94.2161356231708</v>
      </c>
      <c r="J164" s="2"/>
      <c r="K164" s="15"/>
      <c r="L164" s="2"/>
      <c r="M164" s="18"/>
      <c r="N164" s="4"/>
      <c r="O164" s="69" t="s">
        <v>315</v>
      </c>
      <c r="P164" s="2">
        <v>3</v>
      </c>
      <c r="Q164" s="19"/>
      <c r="R164" s="2">
        <v>81</v>
      </c>
      <c r="S164" s="4">
        <f t="shared" si="29"/>
        <v>90</v>
      </c>
      <c r="T164" s="15"/>
      <c r="U164" s="21">
        <f t="shared" si="31"/>
        <v>78.551294936219549</v>
      </c>
      <c r="V164" s="21"/>
    </row>
    <row r="165" spans="1:22" ht="15" customHeight="1" x14ac:dyDescent="0.3">
      <c r="A165" s="14" t="s">
        <v>244</v>
      </c>
      <c r="B165" s="20" t="s">
        <v>802</v>
      </c>
      <c r="C165" s="2" t="s">
        <v>332</v>
      </c>
      <c r="D165" s="14" t="s">
        <v>333</v>
      </c>
      <c r="E165" s="16" t="s">
        <v>787</v>
      </c>
      <c r="F165" s="14" t="s">
        <v>13</v>
      </c>
      <c r="G165" s="14" t="s">
        <v>14</v>
      </c>
      <c r="H165" s="4"/>
      <c r="I165" s="4"/>
      <c r="J165" s="14" t="s">
        <v>15</v>
      </c>
      <c r="K165" s="15" t="s">
        <v>334</v>
      </c>
      <c r="L165" s="2"/>
      <c r="M165" s="18">
        <v>12.304</v>
      </c>
      <c r="N165" s="68">
        <f>M165/33.99*100</f>
        <v>36.198882024124742</v>
      </c>
      <c r="O165" s="69" t="s">
        <v>981</v>
      </c>
      <c r="P165" s="2"/>
      <c r="Q165" s="69" t="s">
        <v>982</v>
      </c>
      <c r="R165" s="2">
        <v>84</v>
      </c>
      <c r="S165" s="4">
        <f t="shared" si="29"/>
        <v>93.333333333333329</v>
      </c>
      <c r="T165" s="20" t="s">
        <v>21</v>
      </c>
      <c r="U165" s="21">
        <f t="shared" ref="U165:U173" si="32">0.6*N165+0.4*(P165+S165*0.9)</f>
        <v>55.319329214474848</v>
      </c>
      <c r="V165" s="21"/>
    </row>
    <row r="166" spans="1:22" ht="15" customHeight="1" x14ac:dyDescent="0.3">
      <c r="A166" s="14" t="s">
        <v>244</v>
      </c>
      <c r="B166" s="15"/>
      <c r="C166" s="2">
        <v>21716159</v>
      </c>
      <c r="D166" s="14" t="s">
        <v>325</v>
      </c>
      <c r="E166" s="16" t="s">
        <v>787</v>
      </c>
      <c r="F166" s="14" t="s">
        <v>13</v>
      </c>
      <c r="G166" s="14" t="s">
        <v>14</v>
      </c>
      <c r="H166" s="4"/>
      <c r="I166" s="4"/>
      <c r="J166" s="14" t="s">
        <v>15</v>
      </c>
      <c r="K166" s="15" t="s">
        <v>326</v>
      </c>
      <c r="L166" s="2"/>
      <c r="M166" s="18">
        <v>8.6620000000000008</v>
      </c>
      <c r="N166" s="68">
        <f>M166/33.99*100</f>
        <v>25.483965872315391</v>
      </c>
      <c r="O166" s="69" t="s">
        <v>327</v>
      </c>
      <c r="P166" s="2">
        <v>2</v>
      </c>
      <c r="Q166" s="69" t="s">
        <v>144</v>
      </c>
      <c r="R166" s="2">
        <v>80</v>
      </c>
      <c r="S166" s="4">
        <f t="shared" si="29"/>
        <v>88.888888888888886</v>
      </c>
      <c r="T166" s="20" t="s">
        <v>17</v>
      </c>
      <c r="U166" s="21">
        <f t="shared" si="32"/>
        <v>48.090379523389238</v>
      </c>
      <c r="V166" s="21"/>
    </row>
    <row r="167" spans="1:22" ht="15" customHeight="1" x14ac:dyDescent="0.3">
      <c r="A167" s="14" t="s">
        <v>244</v>
      </c>
      <c r="B167" s="15"/>
      <c r="C167" s="2" t="s">
        <v>335</v>
      </c>
      <c r="D167" s="14" t="s">
        <v>336</v>
      </c>
      <c r="E167" s="16" t="s">
        <v>787</v>
      </c>
      <c r="F167" s="14" t="s">
        <v>13</v>
      </c>
      <c r="G167" s="14" t="s">
        <v>14</v>
      </c>
      <c r="H167" s="4"/>
      <c r="I167" s="4"/>
      <c r="J167" s="14" t="s">
        <v>15</v>
      </c>
      <c r="K167" s="15" t="s">
        <v>337</v>
      </c>
      <c r="L167" s="2"/>
      <c r="M167" s="18">
        <v>6.1520000000000001</v>
      </c>
      <c r="N167" s="68">
        <f>M167/33.99*100</f>
        <v>18.099441012062371</v>
      </c>
      <c r="O167" s="69" t="s">
        <v>338</v>
      </c>
      <c r="P167" s="2"/>
      <c r="Q167" s="69" t="s">
        <v>339</v>
      </c>
      <c r="R167" s="2">
        <v>90</v>
      </c>
      <c r="S167" s="4">
        <f t="shared" si="29"/>
        <v>100</v>
      </c>
      <c r="T167" s="20" t="s">
        <v>21</v>
      </c>
      <c r="U167" s="21">
        <f t="shared" si="32"/>
        <v>46.85966460723742</v>
      </c>
      <c r="V167" s="21"/>
    </row>
    <row r="168" spans="1:22" ht="15" customHeight="1" x14ac:dyDescent="0.3">
      <c r="A168" s="14" t="s">
        <v>244</v>
      </c>
      <c r="B168" s="15"/>
      <c r="C168" s="2">
        <v>21716152</v>
      </c>
      <c r="D168" s="14" t="s">
        <v>328</v>
      </c>
      <c r="E168" s="16" t="s">
        <v>787</v>
      </c>
      <c r="F168" s="14" t="s">
        <v>13</v>
      </c>
      <c r="G168" s="14" t="s">
        <v>14</v>
      </c>
      <c r="H168" s="4"/>
      <c r="I168" s="4"/>
      <c r="J168" s="14" t="s">
        <v>15</v>
      </c>
      <c r="K168" s="15"/>
      <c r="L168" s="2"/>
      <c r="M168" s="18"/>
      <c r="N168" s="68"/>
      <c r="O168" s="69" t="s">
        <v>329</v>
      </c>
      <c r="P168" s="2">
        <v>9</v>
      </c>
      <c r="Q168" s="19" t="s">
        <v>983</v>
      </c>
      <c r="R168" s="2">
        <v>86</v>
      </c>
      <c r="S168" s="4">
        <f t="shared" si="29"/>
        <v>95.555555555555557</v>
      </c>
      <c r="T168" s="20" t="s">
        <v>795</v>
      </c>
      <c r="U168" s="21">
        <f t="shared" si="32"/>
        <v>38</v>
      </c>
      <c r="V168" s="21"/>
    </row>
    <row r="169" spans="1:22" ht="15" customHeight="1" x14ac:dyDescent="0.3">
      <c r="A169" s="14" t="s">
        <v>244</v>
      </c>
      <c r="B169" s="15"/>
      <c r="C169" s="2">
        <v>21716149</v>
      </c>
      <c r="D169" s="14" t="s">
        <v>318</v>
      </c>
      <c r="E169" s="16" t="s">
        <v>787</v>
      </c>
      <c r="F169" s="14" t="s">
        <v>13</v>
      </c>
      <c r="G169" s="14" t="s">
        <v>14</v>
      </c>
      <c r="H169" s="4"/>
      <c r="I169" s="4"/>
      <c r="J169" s="14" t="s">
        <v>15</v>
      </c>
      <c r="K169" s="15"/>
      <c r="L169" s="2"/>
      <c r="M169" s="18"/>
      <c r="N169" s="4"/>
      <c r="O169" s="69" t="s">
        <v>319</v>
      </c>
      <c r="P169" s="2">
        <v>10</v>
      </c>
      <c r="Q169" s="19" t="s">
        <v>984</v>
      </c>
      <c r="R169" s="2">
        <v>84</v>
      </c>
      <c r="S169" s="4">
        <f t="shared" si="29"/>
        <v>93.333333333333329</v>
      </c>
      <c r="T169" s="20" t="s">
        <v>792</v>
      </c>
      <c r="U169" s="21">
        <f t="shared" si="32"/>
        <v>37.6</v>
      </c>
      <c r="V169" s="21"/>
    </row>
    <row r="170" spans="1:22" ht="15" customHeight="1" x14ac:dyDescent="0.3">
      <c r="A170" s="14" t="s">
        <v>244</v>
      </c>
      <c r="B170" s="15"/>
      <c r="C170" s="2">
        <v>21716153</v>
      </c>
      <c r="D170" s="14" t="s">
        <v>320</v>
      </c>
      <c r="E170" s="16" t="s">
        <v>787</v>
      </c>
      <c r="F170" s="14" t="s">
        <v>13</v>
      </c>
      <c r="G170" s="14" t="s">
        <v>14</v>
      </c>
      <c r="H170" s="4"/>
      <c r="I170" s="4"/>
      <c r="J170" s="14" t="s">
        <v>15</v>
      </c>
      <c r="K170" s="15"/>
      <c r="L170" s="2"/>
      <c r="M170" s="18"/>
      <c r="N170" s="4"/>
      <c r="O170" s="69" t="s">
        <v>321</v>
      </c>
      <c r="P170" s="2">
        <v>3</v>
      </c>
      <c r="Q170" s="69" t="s">
        <v>985</v>
      </c>
      <c r="R170" s="2">
        <v>87</v>
      </c>
      <c r="S170" s="4">
        <f t="shared" si="29"/>
        <v>96.666666666666671</v>
      </c>
      <c r="T170" s="15"/>
      <c r="U170" s="21">
        <f t="shared" si="32"/>
        <v>36</v>
      </c>
      <c r="V170" s="21"/>
    </row>
    <row r="171" spans="1:22" ht="15" customHeight="1" x14ac:dyDescent="0.3">
      <c r="A171" s="14" t="s">
        <v>244</v>
      </c>
      <c r="B171" s="15"/>
      <c r="C171" s="2">
        <v>21716158</v>
      </c>
      <c r="D171" s="14" t="s">
        <v>323</v>
      </c>
      <c r="E171" s="16" t="s">
        <v>787</v>
      </c>
      <c r="F171" s="14" t="s">
        <v>13</v>
      </c>
      <c r="G171" s="14" t="s">
        <v>14</v>
      </c>
      <c r="H171" s="4"/>
      <c r="I171" s="4"/>
      <c r="J171" s="14" t="s">
        <v>15</v>
      </c>
      <c r="K171" s="15"/>
      <c r="L171" s="2"/>
      <c r="M171" s="18"/>
      <c r="N171" s="4"/>
      <c r="O171" s="69" t="s">
        <v>144</v>
      </c>
      <c r="P171" s="2"/>
      <c r="Q171" s="69" t="s">
        <v>324</v>
      </c>
      <c r="R171" s="2">
        <v>84</v>
      </c>
      <c r="S171" s="4">
        <f t="shared" si="29"/>
        <v>93.333333333333329</v>
      </c>
      <c r="T171" s="15"/>
      <c r="U171" s="21">
        <f t="shared" si="32"/>
        <v>33.6</v>
      </c>
      <c r="V171" s="21"/>
    </row>
    <row r="172" spans="1:22" ht="15" customHeight="1" x14ac:dyDescent="0.3">
      <c r="A172" s="14" t="s">
        <v>244</v>
      </c>
      <c r="B172" s="15"/>
      <c r="C172" s="2">
        <v>21716155</v>
      </c>
      <c r="D172" s="14" t="s">
        <v>322</v>
      </c>
      <c r="E172" s="16" t="s">
        <v>787</v>
      </c>
      <c r="F172" s="14" t="s">
        <v>13</v>
      </c>
      <c r="G172" s="14" t="s">
        <v>14</v>
      </c>
      <c r="H172" s="4"/>
      <c r="I172" s="4"/>
      <c r="J172" s="14" t="s">
        <v>15</v>
      </c>
      <c r="K172" s="15"/>
      <c r="L172" s="2"/>
      <c r="M172" s="18"/>
      <c r="N172" s="4"/>
      <c r="O172" s="69" t="s">
        <v>144</v>
      </c>
      <c r="P172" s="2"/>
      <c r="Q172" s="69" t="s">
        <v>986</v>
      </c>
      <c r="R172" s="2">
        <v>83</v>
      </c>
      <c r="S172" s="4">
        <f t="shared" si="29"/>
        <v>92.222222222222229</v>
      </c>
      <c r="T172" s="15"/>
      <c r="U172" s="21">
        <f t="shared" si="32"/>
        <v>33.20000000000001</v>
      </c>
      <c r="V172" s="21"/>
    </row>
    <row r="173" spans="1:22" ht="15" customHeight="1" x14ac:dyDescent="0.3">
      <c r="A173" s="14" t="s">
        <v>244</v>
      </c>
      <c r="B173" s="15"/>
      <c r="C173" s="2" t="s">
        <v>330</v>
      </c>
      <c r="D173" s="14" t="s">
        <v>331</v>
      </c>
      <c r="E173" s="16" t="s">
        <v>787</v>
      </c>
      <c r="F173" s="14" t="s">
        <v>13</v>
      </c>
      <c r="G173" s="14" t="s">
        <v>14</v>
      </c>
      <c r="H173" s="4"/>
      <c r="I173" s="4"/>
      <c r="J173" s="14" t="s">
        <v>15</v>
      </c>
      <c r="K173" s="15"/>
      <c r="L173" s="2"/>
      <c r="M173" s="18"/>
      <c r="N173" s="68"/>
      <c r="O173" s="19"/>
      <c r="P173" s="2"/>
      <c r="Q173" s="69" t="s">
        <v>987</v>
      </c>
      <c r="R173" s="2">
        <v>79</v>
      </c>
      <c r="S173" s="4">
        <f t="shared" si="29"/>
        <v>87.777777777777771</v>
      </c>
      <c r="T173" s="15"/>
      <c r="U173" s="21">
        <f t="shared" si="32"/>
        <v>31.6</v>
      </c>
      <c r="V173" s="21"/>
    </row>
    <row r="174" spans="1:22" ht="15" customHeight="1" x14ac:dyDescent="0.3">
      <c r="A174" s="14" t="s">
        <v>244</v>
      </c>
      <c r="B174" s="15"/>
      <c r="C174" s="2" t="s">
        <v>351</v>
      </c>
      <c r="D174" s="14" t="s">
        <v>352</v>
      </c>
      <c r="E174" s="16" t="s">
        <v>788</v>
      </c>
      <c r="F174" s="14" t="s">
        <v>13</v>
      </c>
      <c r="G174" s="14" t="s">
        <v>14</v>
      </c>
      <c r="H174" s="4">
        <v>89.8</v>
      </c>
      <c r="I174" s="17">
        <f t="shared" ref="I174:I183" si="33">H174/89.8*100</f>
        <v>100</v>
      </c>
      <c r="J174" s="2"/>
      <c r="K174" s="15"/>
      <c r="L174" s="2"/>
      <c r="M174" s="18"/>
      <c r="N174" s="4"/>
      <c r="O174" s="69" t="s">
        <v>353</v>
      </c>
      <c r="P174" s="2">
        <v>10</v>
      </c>
      <c r="Q174" s="69" t="s">
        <v>988</v>
      </c>
      <c r="R174" s="2">
        <v>89</v>
      </c>
      <c r="S174" s="4">
        <f t="shared" si="29"/>
        <v>98.888888888888886</v>
      </c>
      <c r="T174" s="20" t="s">
        <v>101</v>
      </c>
      <c r="U174" s="21">
        <f t="shared" ref="U174:U183" si="34">0.7*I174+0.05*N174+0.25*(P174+S174*0.9)</f>
        <v>94.75</v>
      </c>
      <c r="V174" s="21"/>
    </row>
    <row r="175" spans="1:22" ht="15" customHeight="1" x14ac:dyDescent="0.3">
      <c r="A175" s="14" t="s">
        <v>244</v>
      </c>
      <c r="B175" s="15"/>
      <c r="C175" s="2">
        <v>21816154</v>
      </c>
      <c r="D175" s="14" t="s">
        <v>340</v>
      </c>
      <c r="E175" s="16" t="s">
        <v>788</v>
      </c>
      <c r="F175" s="14" t="s">
        <v>13</v>
      </c>
      <c r="G175" s="14" t="s">
        <v>14</v>
      </c>
      <c r="H175" s="4">
        <v>88.460999999999999</v>
      </c>
      <c r="I175" s="17">
        <f t="shared" si="33"/>
        <v>98.508908685968819</v>
      </c>
      <c r="J175" s="14"/>
      <c r="K175" s="15"/>
      <c r="L175" s="2"/>
      <c r="M175" s="18"/>
      <c r="N175" s="4"/>
      <c r="O175" s="69" t="s">
        <v>341</v>
      </c>
      <c r="P175" s="2">
        <v>5</v>
      </c>
      <c r="Q175" s="69" t="s">
        <v>342</v>
      </c>
      <c r="R175" s="2">
        <v>88</v>
      </c>
      <c r="S175" s="4">
        <f t="shared" si="29"/>
        <v>97.777777777777771</v>
      </c>
      <c r="T175" s="20" t="s">
        <v>17</v>
      </c>
      <c r="U175" s="21">
        <f t="shared" si="34"/>
        <v>92.206236080178172</v>
      </c>
      <c r="V175" s="21"/>
    </row>
    <row r="176" spans="1:22" ht="15" customHeight="1" x14ac:dyDescent="0.3">
      <c r="A176" s="14" t="s">
        <v>244</v>
      </c>
      <c r="B176" s="15"/>
      <c r="C176" s="2" t="s">
        <v>357</v>
      </c>
      <c r="D176" s="14" t="s">
        <v>358</v>
      </c>
      <c r="E176" s="16" t="s">
        <v>788</v>
      </c>
      <c r="F176" s="14" t="s">
        <v>13</v>
      </c>
      <c r="G176" s="14" t="s">
        <v>14</v>
      </c>
      <c r="H176" s="4">
        <v>86.867000000000004</v>
      </c>
      <c r="I176" s="17">
        <f t="shared" si="33"/>
        <v>96.733853006681528</v>
      </c>
      <c r="J176" s="2"/>
      <c r="K176" s="15"/>
      <c r="L176" s="2"/>
      <c r="M176" s="18"/>
      <c r="N176" s="4"/>
      <c r="O176" s="69" t="s">
        <v>359</v>
      </c>
      <c r="P176" s="2">
        <v>6</v>
      </c>
      <c r="Q176" s="69" t="s">
        <v>989</v>
      </c>
      <c r="R176" s="2">
        <v>87</v>
      </c>
      <c r="S176" s="4">
        <f t="shared" si="29"/>
        <v>96.666666666666671</v>
      </c>
      <c r="T176" s="20" t="s">
        <v>21</v>
      </c>
      <c r="U176" s="21">
        <f t="shared" si="34"/>
        <v>90.963697104677067</v>
      </c>
      <c r="V176" s="21"/>
    </row>
    <row r="177" spans="1:22" ht="15" customHeight="1" x14ac:dyDescent="0.3">
      <c r="A177" s="14" t="s">
        <v>244</v>
      </c>
      <c r="B177" s="15"/>
      <c r="C177" s="2" t="s">
        <v>354</v>
      </c>
      <c r="D177" s="14" t="s">
        <v>355</v>
      </c>
      <c r="E177" s="16" t="s">
        <v>788</v>
      </c>
      <c r="F177" s="14" t="s">
        <v>13</v>
      </c>
      <c r="G177" s="14" t="s">
        <v>14</v>
      </c>
      <c r="H177" s="4">
        <v>89.132999999999996</v>
      </c>
      <c r="I177" s="17">
        <f t="shared" si="33"/>
        <v>99.257238307349667</v>
      </c>
      <c r="J177" s="2"/>
      <c r="K177" s="15"/>
      <c r="L177" s="2"/>
      <c r="M177" s="18"/>
      <c r="N177" s="4"/>
      <c r="O177" s="69" t="s">
        <v>356</v>
      </c>
      <c r="P177" s="2">
        <v>3</v>
      </c>
      <c r="Q177" s="19" t="s">
        <v>990</v>
      </c>
      <c r="R177" s="2">
        <v>82</v>
      </c>
      <c r="S177" s="4">
        <f t="shared" si="29"/>
        <v>91.111111111111114</v>
      </c>
      <c r="T177" s="15"/>
      <c r="U177" s="21">
        <f t="shared" si="34"/>
        <v>90.730066815144767</v>
      </c>
      <c r="V177" s="21"/>
    </row>
    <row r="178" spans="1:22" ht="15" customHeight="1" x14ac:dyDescent="0.3">
      <c r="A178" s="14" t="s">
        <v>244</v>
      </c>
      <c r="B178" s="15"/>
      <c r="C178" s="2">
        <v>21816152</v>
      </c>
      <c r="D178" s="14" t="s">
        <v>348</v>
      </c>
      <c r="E178" s="16" t="s">
        <v>788</v>
      </c>
      <c r="F178" s="14" t="s">
        <v>13</v>
      </c>
      <c r="G178" s="14" t="s">
        <v>14</v>
      </c>
      <c r="H178" s="4">
        <v>87.466999999999999</v>
      </c>
      <c r="I178" s="17">
        <f t="shared" si="33"/>
        <v>97.402004454342986</v>
      </c>
      <c r="J178" s="14"/>
      <c r="K178" s="15"/>
      <c r="L178" s="2"/>
      <c r="M178" s="18"/>
      <c r="N178" s="4"/>
      <c r="O178" s="69" t="s">
        <v>349</v>
      </c>
      <c r="P178" s="2">
        <v>4</v>
      </c>
      <c r="Q178" s="19" t="s">
        <v>991</v>
      </c>
      <c r="R178" s="2">
        <v>85</v>
      </c>
      <c r="S178" s="4">
        <f t="shared" si="29"/>
        <v>94.444444444444443</v>
      </c>
      <c r="T178" s="15"/>
      <c r="U178" s="21">
        <f t="shared" si="34"/>
        <v>90.43140311804008</v>
      </c>
      <c r="V178" s="21"/>
    </row>
    <row r="179" spans="1:22" ht="15" customHeight="1" x14ac:dyDescent="0.3">
      <c r="A179" s="14" t="s">
        <v>244</v>
      </c>
      <c r="B179" s="15"/>
      <c r="C179" s="2">
        <v>21816143</v>
      </c>
      <c r="D179" s="14" t="s">
        <v>343</v>
      </c>
      <c r="E179" s="16" t="s">
        <v>788</v>
      </c>
      <c r="F179" s="14" t="s">
        <v>13</v>
      </c>
      <c r="G179" s="14" t="s">
        <v>14</v>
      </c>
      <c r="H179" s="4">
        <v>86.537999999999997</v>
      </c>
      <c r="I179" s="17">
        <f t="shared" si="33"/>
        <v>96.367483296213805</v>
      </c>
      <c r="J179" s="14"/>
      <c r="K179" s="15"/>
      <c r="L179" s="2"/>
      <c r="M179" s="18"/>
      <c r="N179" s="4"/>
      <c r="O179" s="69" t="s">
        <v>61</v>
      </c>
      <c r="P179" s="2">
        <v>3</v>
      </c>
      <c r="Q179" s="69" t="s">
        <v>992</v>
      </c>
      <c r="R179" s="2">
        <v>88</v>
      </c>
      <c r="S179" s="4">
        <f t="shared" si="29"/>
        <v>97.777777777777771</v>
      </c>
      <c r="T179" s="15"/>
      <c r="U179" s="21">
        <f t="shared" si="34"/>
        <v>90.207238307349655</v>
      </c>
      <c r="V179" s="21"/>
    </row>
    <row r="180" spans="1:22" ht="15" customHeight="1" x14ac:dyDescent="0.3">
      <c r="A180" s="14" t="s">
        <v>244</v>
      </c>
      <c r="B180" s="15"/>
      <c r="C180" s="2">
        <v>21816148</v>
      </c>
      <c r="D180" s="14" t="s">
        <v>346</v>
      </c>
      <c r="E180" s="16" t="s">
        <v>788</v>
      </c>
      <c r="F180" s="14" t="s">
        <v>13</v>
      </c>
      <c r="G180" s="14" t="s">
        <v>14</v>
      </c>
      <c r="H180" s="4">
        <v>85.332999999999998</v>
      </c>
      <c r="I180" s="17">
        <f t="shared" si="33"/>
        <v>95.025612472160361</v>
      </c>
      <c r="J180" s="14"/>
      <c r="K180" s="15"/>
      <c r="L180" s="2"/>
      <c r="M180" s="18"/>
      <c r="N180" s="4"/>
      <c r="O180" s="69" t="s">
        <v>347</v>
      </c>
      <c r="P180" s="2">
        <v>4</v>
      </c>
      <c r="Q180" s="69" t="s">
        <v>993</v>
      </c>
      <c r="R180" s="2">
        <v>86</v>
      </c>
      <c r="S180" s="4">
        <f t="shared" ref="S180:S183" si="35">R180*100/90</f>
        <v>95.555555555555557</v>
      </c>
      <c r="T180" s="15"/>
      <c r="U180" s="21">
        <f t="shared" si="34"/>
        <v>89.017928730512253</v>
      </c>
      <c r="V180" s="21"/>
    </row>
    <row r="181" spans="1:22" ht="15" customHeight="1" x14ac:dyDescent="0.3">
      <c r="A181" s="14" t="s">
        <v>244</v>
      </c>
      <c r="B181" s="15"/>
      <c r="C181" s="2">
        <v>21816153</v>
      </c>
      <c r="D181" s="14" t="s">
        <v>350</v>
      </c>
      <c r="E181" s="16" t="s">
        <v>788</v>
      </c>
      <c r="F181" s="14" t="s">
        <v>13</v>
      </c>
      <c r="G181" s="14" t="s">
        <v>14</v>
      </c>
      <c r="H181" s="4">
        <v>85.614999999999995</v>
      </c>
      <c r="I181" s="17">
        <f t="shared" si="33"/>
        <v>95.33964365256125</v>
      </c>
      <c r="J181" s="14"/>
      <c r="K181" s="15"/>
      <c r="L181" s="2"/>
      <c r="M181" s="18"/>
      <c r="N181" s="4"/>
      <c r="O181" s="69" t="s">
        <v>144</v>
      </c>
      <c r="P181" s="2"/>
      <c r="Q181" s="69" t="s">
        <v>144</v>
      </c>
      <c r="R181" s="2">
        <v>80</v>
      </c>
      <c r="S181" s="4">
        <f t="shared" si="35"/>
        <v>88.888888888888886</v>
      </c>
      <c r="T181" s="15"/>
      <c r="U181" s="21">
        <f t="shared" si="34"/>
        <v>86.737750556792875</v>
      </c>
      <c r="V181" s="21"/>
    </row>
    <row r="182" spans="1:22" ht="15" customHeight="1" x14ac:dyDescent="0.3">
      <c r="A182" s="14" t="s">
        <v>244</v>
      </c>
      <c r="B182" s="15"/>
      <c r="C182" s="2">
        <v>21816144</v>
      </c>
      <c r="D182" s="14" t="s">
        <v>344</v>
      </c>
      <c r="E182" s="16" t="s">
        <v>788</v>
      </c>
      <c r="F182" s="14" t="s">
        <v>13</v>
      </c>
      <c r="G182" s="14" t="s">
        <v>14</v>
      </c>
      <c r="H182" s="4">
        <v>81.599999999999994</v>
      </c>
      <c r="I182" s="17">
        <f t="shared" si="33"/>
        <v>90.868596881959903</v>
      </c>
      <c r="J182" s="14"/>
      <c r="K182" s="15"/>
      <c r="L182" s="2"/>
      <c r="M182" s="18"/>
      <c r="N182" s="4"/>
      <c r="O182" s="69" t="s">
        <v>144</v>
      </c>
      <c r="P182" s="2"/>
      <c r="Q182" s="19" t="s">
        <v>994</v>
      </c>
      <c r="R182" s="2">
        <v>87</v>
      </c>
      <c r="S182" s="4">
        <f t="shared" si="35"/>
        <v>96.666666666666671</v>
      </c>
      <c r="T182" s="15"/>
      <c r="U182" s="21">
        <f t="shared" si="34"/>
        <v>85.35801781737193</v>
      </c>
      <c r="V182" s="21"/>
    </row>
    <row r="183" spans="1:22" ht="15" customHeight="1" x14ac:dyDescent="0.3">
      <c r="A183" s="14" t="s">
        <v>244</v>
      </c>
      <c r="B183" s="15"/>
      <c r="C183" s="2">
        <v>21816146</v>
      </c>
      <c r="D183" s="14" t="s">
        <v>345</v>
      </c>
      <c r="E183" s="16" t="s">
        <v>788</v>
      </c>
      <c r="F183" s="14" t="s">
        <v>13</v>
      </c>
      <c r="G183" s="14" t="s">
        <v>14</v>
      </c>
      <c r="H183" s="4">
        <v>83.533000000000001</v>
      </c>
      <c r="I183" s="17">
        <f t="shared" si="33"/>
        <v>93.021158129175944</v>
      </c>
      <c r="J183" s="14"/>
      <c r="K183" s="15"/>
      <c r="L183" s="2"/>
      <c r="M183" s="18"/>
      <c r="N183" s="4"/>
      <c r="O183" s="69" t="s">
        <v>995</v>
      </c>
      <c r="P183" s="2"/>
      <c r="Q183" s="69" t="s">
        <v>144</v>
      </c>
      <c r="R183" s="2">
        <v>80</v>
      </c>
      <c r="S183" s="4">
        <f t="shared" si="35"/>
        <v>88.888888888888886</v>
      </c>
      <c r="T183" s="15"/>
      <c r="U183" s="21">
        <f t="shared" si="34"/>
        <v>85.114810690423155</v>
      </c>
      <c r="V183" s="21"/>
    </row>
    <row r="184" spans="1:22" ht="15" customHeight="1" x14ac:dyDescent="0.3">
      <c r="A184" s="72" t="s">
        <v>360</v>
      </c>
      <c r="B184" s="73" t="s">
        <v>11</v>
      </c>
      <c r="C184" s="74">
        <v>11816090</v>
      </c>
      <c r="D184" s="72" t="s">
        <v>361</v>
      </c>
      <c r="E184" s="73" t="s">
        <v>789</v>
      </c>
      <c r="F184" s="72" t="s">
        <v>13</v>
      </c>
      <c r="G184" s="72" t="s">
        <v>14</v>
      </c>
      <c r="H184" s="74"/>
      <c r="I184" s="74"/>
      <c r="J184" s="72" t="s">
        <v>15</v>
      </c>
      <c r="K184" s="74" t="s">
        <v>996</v>
      </c>
      <c r="L184" s="74"/>
      <c r="M184" s="75">
        <f>10*5.972*0.5</f>
        <v>29.860000000000003</v>
      </c>
      <c r="N184" s="76">
        <f t="shared" ref="N184:N190" si="36">M184/86.98*100</f>
        <v>34.329730972637392</v>
      </c>
      <c r="O184" s="77"/>
      <c r="P184" s="74"/>
      <c r="Q184" s="78" t="s">
        <v>997</v>
      </c>
      <c r="R184" s="74">
        <v>89</v>
      </c>
      <c r="S184" s="79">
        <f t="shared" ref="S184:S215" si="37">R184*100/89</f>
        <v>100</v>
      </c>
      <c r="T184" s="73" t="s">
        <v>21</v>
      </c>
      <c r="U184" s="80">
        <f t="shared" ref="U184:U208" si="38">0.8*N184+0.2*(P184+S184*0.9)</f>
        <v>45.463784778109911</v>
      </c>
      <c r="V184" s="80"/>
    </row>
    <row r="185" spans="1:22" ht="15" customHeight="1" x14ac:dyDescent="0.3">
      <c r="A185" s="72" t="s">
        <v>360</v>
      </c>
      <c r="B185" s="73" t="s">
        <v>11</v>
      </c>
      <c r="C185" s="74">
        <v>11516062</v>
      </c>
      <c r="D185" s="72" t="s">
        <v>362</v>
      </c>
      <c r="E185" s="73" t="s">
        <v>789</v>
      </c>
      <c r="F185" s="72" t="s">
        <v>13</v>
      </c>
      <c r="G185" s="72" t="s">
        <v>14</v>
      </c>
      <c r="H185" s="74"/>
      <c r="I185" s="74"/>
      <c r="J185" s="72" t="s">
        <v>15</v>
      </c>
      <c r="K185" s="74" t="s">
        <v>363</v>
      </c>
      <c r="L185" s="74"/>
      <c r="M185" s="75">
        <f>10*13.811*0.2</f>
        <v>27.622000000000003</v>
      </c>
      <c r="N185" s="76">
        <f t="shared" si="36"/>
        <v>31.756725684065305</v>
      </c>
      <c r="O185" s="77"/>
      <c r="P185" s="74"/>
      <c r="Q185" s="77" t="s">
        <v>998</v>
      </c>
      <c r="R185" s="74">
        <v>88.5</v>
      </c>
      <c r="S185" s="79">
        <f t="shared" si="37"/>
        <v>99.438202247191015</v>
      </c>
      <c r="T185" s="73" t="s">
        <v>21</v>
      </c>
      <c r="U185" s="80">
        <f t="shared" si="38"/>
        <v>43.30425695174663</v>
      </c>
      <c r="V185" s="80"/>
    </row>
    <row r="186" spans="1:22" ht="15" customHeight="1" x14ac:dyDescent="0.3">
      <c r="A186" s="72" t="s">
        <v>360</v>
      </c>
      <c r="B186" s="81"/>
      <c r="C186" s="74">
        <v>11516063</v>
      </c>
      <c r="D186" s="72" t="s">
        <v>364</v>
      </c>
      <c r="E186" s="73" t="s">
        <v>789</v>
      </c>
      <c r="F186" s="72" t="s">
        <v>13</v>
      </c>
      <c r="G186" s="72" t="s">
        <v>14</v>
      </c>
      <c r="H186" s="74"/>
      <c r="I186" s="74"/>
      <c r="J186" s="72" t="s">
        <v>15</v>
      </c>
      <c r="K186" s="74" t="s">
        <v>365</v>
      </c>
      <c r="L186" s="74"/>
      <c r="M186" s="75">
        <f>10*3.708*0.7</f>
        <v>25.955999999999996</v>
      </c>
      <c r="N186" s="76">
        <f t="shared" si="36"/>
        <v>29.841342837433888</v>
      </c>
      <c r="O186" s="77"/>
      <c r="P186" s="74"/>
      <c r="Q186" s="78" t="s">
        <v>144</v>
      </c>
      <c r="R186" s="74">
        <v>89</v>
      </c>
      <c r="S186" s="79">
        <f t="shared" si="37"/>
        <v>100</v>
      </c>
      <c r="T186" s="73" t="s">
        <v>21</v>
      </c>
      <c r="U186" s="80">
        <f t="shared" si="38"/>
        <v>41.873074269947111</v>
      </c>
      <c r="V186" s="80"/>
    </row>
    <row r="187" spans="1:22" ht="15" customHeight="1" x14ac:dyDescent="0.3">
      <c r="A187" s="72" t="s">
        <v>360</v>
      </c>
      <c r="B187" s="81"/>
      <c r="C187" s="74">
        <v>11816015</v>
      </c>
      <c r="D187" s="72" t="s">
        <v>366</v>
      </c>
      <c r="E187" s="73" t="s">
        <v>789</v>
      </c>
      <c r="F187" s="72" t="s">
        <v>13</v>
      </c>
      <c r="G187" s="72" t="s">
        <v>14</v>
      </c>
      <c r="H187" s="74"/>
      <c r="I187" s="74"/>
      <c r="J187" s="72"/>
      <c r="K187" s="74" t="s">
        <v>999</v>
      </c>
      <c r="L187" s="74"/>
      <c r="M187" s="75">
        <f>10*5.972*0.4</f>
        <v>23.888000000000005</v>
      </c>
      <c r="N187" s="76">
        <f t="shared" si="36"/>
        <v>27.463784778109918</v>
      </c>
      <c r="O187" s="77"/>
      <c r="P187" s="74"/>
      <c r="Q187" s="78" t="s">
        <v>144</v>
      </c>
      <c r="R187" s="74">
        <v>88.6</v>
      </c>
      <c r="S187" s="79">
        <f t="shared" si="37"/>
        <v>99.550561797752806</v>
      </c>
      <c r="T187" s="73" t="s">
        <v>21</v>
      </c>
      <c r="U187" s="80">
        <f t="shared" si="38"/>
        <v>39.890128946083443</v>
      </c>
      <c r="V187" s="80"/>
    </row>
    <row r="188" spans="1:22" ht="15" customHeight="1" x14ac:dyDescent="0.3">
      <c r="A188" s="72" t="s">
        <v>360</v>
      </c>
      <c r="B188" s="81"/>
      <c r="C188" s="74" t="s">
        <v>367</v>
      </c>
      <c r="D188" s="72" t="s">
        <v>368</v>
      </c>
      <c r="E188" s="73" t="s">
        <v>789</v>
      </c>
      <c r="F188" s="72" t="s">
        <v>13</v>
      </c>
      <c r="G188" s="72" t="s">
        <v>14</v>
      </c>
      <c r="H188" s="74"/>
      <c r="I188" s="74"/>
      <c r="J188" s="72" t="s">
        <v>15</v>
      </c>
      <c r="K188" s="74" t="s">
        <v>1000</v>
      </c>
      <c r="L188" s="74"/>
      <c r="M188" s="75">
        <f>10*4.697*0.4</f>
        <v>18.788</v>
      </c>
      <c r="N188" s="76">
        <f t="shared" si="36"/>
        <v>21.600367900666821</v>
      </c>
      <c r="O188" s="77"/>
      <c r="P188" s="74"/>
      <c r="Q188" s="77"/>
      <c r="R188" s="74">
        <v>88.5</v>
      </c>
      <c r="S188" s="79">
        <f t="shared" si="37"/>
        <v>99.438202247191015</v>
      </c>
      <c r="T188" s="73" t="s">
        <v>21</v>
      </c>
      <c r="U188" s="80">
        <f t="shared" si="38"/>
        <v>35.179170725027845</v>
      </c>
      <c r="V188" s="80"/>
    </row>
    <row r="189" spans="1:22" ht="15" customHeight="1" x14ac:dyDescent="0.3">
      <c r="A189" s="72" t="s">
        <v>360</v>
      </c>
      <c r="B189" s="81"/>
      <c r="C189" s="74" t="s">
        <v>369</v>
      </c>
      <c r="D189" s="72" t="s">
        <v>370</v>
      </c>
      <c r="E189" s="73" t="s">
        <v>789</v>
      </c>
      <c r="F189" s="72" t="s">
        <v>13</v>
      </c>
      <c r="G189" s="72" t="s">
        <v>14</v>
      </c>
      <c r="H189" s="74"/>
      <c r="I189" s="74"/>
      <c r="J189" s="72" t="s">
        <v>15</v>
      </c>
      <c r="K189" s="74" t="s">
        <v>371</v>
      </c>
      <c r="L189" s="74"/>
      <c r="M189" s="75">
        <f>10*1.651*0.7</f>
        <v>11.557</v>
      </c>
      <c r="N189" s="76">
        <f t="shared" si="36"/>
        <v>13.286962520119566</v>
      </c>
      <c r="O189" s="77"/>
      <c r="P189" s="74"/>
      <c r="Q189" s="77"/>
      <c r="R189" s="74">
        <v>88.4</v>
      </c>
      <c r="S189" s="79">
        <f t="shared" si="37"/>
        <v>99.325842696629209</v>
      </c>
      <c r="T189" s="73" t="s">
        <v>17</v>
      </c>
      <c r="U189" s="80">
        <f t="shared" si="38"/>
        <v>28.508221701488914</v>
      </c>
      <c r="V189" s="80"/>
    </row>
    <row r="190" spans="1:22" ht="15" customHeight="1" x14ac:dyDescent="0.3">
      <c r="A190" s="72" t="s">
        <v>360</v>
      </c>
      <c r="B190" s="81"/>
      <c r="C190" s="74" t="s">
        <v>372</v>
      </c>
      <c r="D190" s="72" t="s">
        <v>373</v>
      </c>
      <c r="E190" s="73" t="s">
        <v>789</v>
      </c>
      <c r="F190" s="72" t="s">
        <v>13</v>
      </c>
      <c r="G190" s="72" t="s">
        <v>14</v>
      </c>
      <c r="H190" s="74"/>
      <c r="I190" s="74"/>
      <c r="J190" s="72"/>
      <c r="K190" s="72" t="s">
        <v>1001</v>
      </c>
      <c r="L190" s="74"/>
      <c r="M190" s="75">
        <v>3</v>
      </c>
      <c r="N190" s="76">
        <f t="shared" si="36"/>
        <v>3.4490687514371121</v>
      </c>
      <c r="O190" s="77"/>
      <c r="P190" s="74"/>
      <c r="Q190" s="78" t="s">
        <v>1002</v>
      </c>
      <c r="R190" s="74">
        <v>88.6</v>
      </c>
      <c r="S190" s="79">
        <f t="shared" si="37"/>
        <v>99.550561797752806</v>
      </c>
      <c r="T190" s="73" t="s">
        <v>17</v>
      </c>
      <c r="U190" s="80">
        <f t="shared" si="38"/>
        <v>20.678356124745196</v>
      </c>
      <c r="V190" s="80"/>
    </row>
    <row r="191" spans="1:22" ht="15" customHeight="1" x14ac:dyDescent="0.3">
      <c r="A191" s="72" t="s">
        <v>360</v>
      </c>
      <c r="B191" s="81"/>
      <c r="C191" s="74">
        <v>11816089</v>
      </c>
      <c r="D191" s="72" t="s">
        <v>374</v>
      </c>
      <c r="E191" s="73" t="s">
        <v>789</v>
      </c>
      <c r="F191" s="72" t="s">
        <v>13</v>
      </c>
      <c r="G191" s="72" t="s">
        <v>14</v>
      </c>
      <c r="H191" s="74"/>
      <c r="I191" s="74"/>
      <c r="J191" s="72" t="s">
        <v>15</v>
      </c>
      <c r="K191" s="74"/>
      <c r="L191" s="74"/>
      <c r="M191" s="75"/>
      <c r="N191" s="79"/>
      <c r="O191" s="77"/>
      <c r="P191" s="74"/>
      <c r="Q191" s="78" t="s">
        <v>375</v>
      </c>
      <c r="R191" s="74">
        <v>89</v>
      </c>
      <c r="S191" s="79">
        <f t="shared" si="37"/>
        <v>100</v>
      </c>
      <c r="T191" s="73" t="s">
        <v>17</v>
      </c>
      <c r="U191" s="80">
        <f t="shared" si="38"/>
        <v>18</v>
      </c>
      <c r="V191" s="80"/>
    </row>
    <row r="192" spans="1:22" ht="15" customHeight="1" x14ac:dyDescent="0.3">
      <c r="A192" s="72" t="s">
        <v>360</v>
      </c>
      <c r="B192" s="81"/>
      <c r="C192" s="74" t="s">
        <v>376</v>
      </c>
      <c r="D192" s="72" t="s">
        <v>377</v>
      </c>
      <c r="E192" s="73" t="s">
        <v>789</v>
      </c>
      <c r="F192" s="72" t="s">
        <v>13</v>
      </c>
      <c r="G192" s="72" t="s">
        <v>14</v>
      </c>
      <c r="H192" s="74"/>
      <c r="I192" s="74"/>
      <c r="J192" s="72" t="s">
        <v>15</v>
      </c>
      <c r="K192" s="74"/>
      <c r="L192" s="74"/>
      <c r="M192" s="75"/>
      <c r="N192" s="79"/>
      <c r="O192" s="77"/>
      <c r="P192" s="74"/>
      <c r="Q192" s="77" t="s">
        <v>1003</v>
      </c>
      <c r="R192" s="74">
        <v>88.8</v>
      </c>
      <c r="S192" s="79">
        <f t="shared" si="37"/>
        <v>99.775280898876403</v>
      </c>
      <c r="T192" s="73" t="s">
        <v>17</v>
      </c>
      <c r="U192" s="80">
        <f t="shared" si="38"/>
        <v>17.959550561797752</v>
      </c>
      <c r="V192" s="80"/>
    </row>
    <row r="193" spans="1:22" ht="15" customHeight="1" x14ac:dyDescent="0.3">
      <c r="A193" s="72" t="s">
        <v>360</v>
      </c>
      <c r="B193" s="81"/>
      <c r="C193" s="74" t="s">
        <v>378</v>
      </c>
      <c r="D193" s="72" t="s">
        <v>379</v>
      </c>
      <c r="E193" s="73" t="s">
        <v>789</v>
      </c>
      <c r="F193" s="72" t="s">
        <v>13</v>
      </c>
      <c r="G193" s="72" t="s">
        <v>14</v>
      </c>
      <c r="H193" s="74"/>
      <c r="I193" s="74"/>
      <c r="J193" s="72" t="s">
        <v>15</v>
      </c>
      <c r="K193" s="74"/>
      <c r="L193" s="74"/>
      <c r="M193" s="75"/>
      <c r="N193" s="79"/>
      <c r="O193" s="77"/>
      <c r="P193" s="74"/>
      <c r="Q193" s="77"/>
      <c r="R193" s="74">
        <v>88.8</v>
      </c>
      <c r="S193" s="79">
        <f t="shared" si="37"/>
        <v>99.775280898876403</v>
      </c>
      <c r="T193" s="73" t="s">
        <v>17</v>
      </c>
      <c r="U193" s="80">
        <f t="shared" si="38"/>
        <v>17.959550561797752</v>
      </c>
      <c r="V193" s="80"/>
    </row>
    <row r="194" spans="1:22" ht="15" customHeight="1" x14ac:dyDescent="0.3">
      <c r="A194" s="72" t="s">
        <v>360</v>
      </c>
      <c r="B194" s="81"/>
      <c r="C194" s="74" t="s">
        <v>380</v>
      </c>
      <c r="D194" s="72" t="s">
        <v>381</v>
      </c>
      <c r="E194" s="73" t="s">
        <v>789</v>
      </c>
      <c r="F194" s="72" t="s">
        <v>13</v>
      </c>
      <c r="G194" s="72" t="s">
        <v>14</v>
      </c>
      <c r="H194" s="74"/>
      <c r="I194" s="74"/>
      <c r="J194" s="72"/>
      <c r="K194" s="74"/>
      <c r="L194" s="74"/>
      <c r="M194" s="75"/>
      <c r="N194" s="79"/>
      <c r="O194" s="77"/>
      <c r="P194" s="74"/>
      <c r="Q194" s="77"/>
      <c r="R194" s="74">
        <v>88.8</v>
      </c>
      <c r="S194" s="79">
        <f t="shared" si="37"/>
        <v>99.775280898876403</v>
      </c>
      <c r="T194" s="73" t="s">
        <v>17</v>
      </c>
      <c r="U194" s="80">
        <f t="shared" si="38"/>
        <v>17.959550561797752</v>
      </c>
      <c r="V194" s="80"/>
    </row>
    <row r="195" spans="1:22" ht="15" customHeight="1" x14ac:dyDescent="0.3">
      <c r="A195" s="72" t="s">
        <v>360</v>
      </c>
      <c r="B195" s="81"/>
      <c r="C195" s="74">
        <v>11616057</v>
      </c>
      <c r="D195" s="72" t="s">
        <v>382</v>
      </c>
      <c r="E195" s="73" t="s">
        <v>789</v>
      </c>
      <c r="F195" s="72" t="s">
        <v>13</v>
      </c>
      <c r="G195" s="72" t="s">
        <v>14</v>
      </c>
      <c r="H195" s="74"/>
      <c r="I195" s="74"/>
      <c r="J195" s="72"/>
      <c r="K195" s="72" t="s">
        <v>1004</v>
      </c>
      <c r="L195" s="74"/>
      <c r="M195" s="75"/>
      <c r="N195" s="79"/>
      <c r="O195" s="77"/>
      <c r="P195" s="74"/>
      <c r="Q195" s="77"/>
      <c r="R195" s="74">
        <v>88.6</v>
      </c>
      <c r="S195" s="79">
        <f t="shared" si="37"/>
        <v>99.550561797752806</v>
      </c>
      <c r="T195" s="73" t="s">
        <v>17</v>
      </c>
      <c r="U195" s="80">
        <f t="shared" si="38"/>
        <v>17.919101123595507</v>
      </c>
      <c r="V195" s="80"/>
    </row>
    <row r="196" spans="1:22" ht="15" customHeight="1" x14ac:dyDescent="0.3">
      <c r="A196" s="72" t="s">
        <v>360</v>
      </c>
      <c r="B196" s="81"/>
      <c r="C196" s="74" t="s">
        <v>383</v>
      </c>
      <c r="D196" s="72" t="s">
        <v>384</v>
      </c>
      <c r="E196" s="73" t="s">
        <v>789</v>
      </c>
      <c r="F196" s="72" t="s">
        <v>13</v>
      </c>
      <c r="G196" s="72" t="s">
        <v>14</v>
      </c>
      <c r="H196" s="74"/>
      <c r="I196" s="74"/>
      <c r="J196" s="72"/>
      <c r="K196" s="74"/>
      <c r="L196" s="74"/>
      <c r="M196" s="75"/>
      <c r="N196" s="79"/>
      <c r="O196" s="77"/>
      <c r="P196" s="74"/>
      <c r="Q196" s="78" t="s">
        <v>1005</v>
      </c>
      <c r="R196" s="74">
        <v>88.6</v>
      </c>
      <c r="S196" s="79">
        <f t="shared" si="37"/>
        <v>99.550561797752806</v>
      </c>
      <c r="T196" s="73" t="s">
        <v>17</v>
      </c>
      <c r="U196" s="80">
        <f t="shared" si="38"/>
        <v>17.919101123595507</v>
      </c>
      <c r="V196" s="80"/>
    </row>
    <row r="197" spans="1:22" ht="15" customHeight="1" x14ac:dyDescent="0.3">
      <c r="A197" s="72" t="s">
        <v>360</v>
      </c>
      <c r="B197" s="81"/>
      <c r="C197" s="74" t="s">
        <v>385</v>
      </c>
      <c r="D197" s="72" t="s">
        <v>386</v>
      </c>
      <c r="E197" s="73" t="s">
        <v>789</v>
      </c>
      <c r="F197" s="72" t="s">
        <v>13</v>
      </c>
      <c r="G197" s="72" t="s">
        <v>14</v>
      </c>
      <c r="H197" s="74"/>
      <c r="I197" s="74"/>
      <c r="J197" s="72"/>
      <c r="K197" s="74"/>
      <c r="L197" s="74"/>
      <c r="M197" s="75"/>
      <c r="N197" s="79"/>
      <c r="O197" s="77"/>
      <c r="P197" s="74"/>
      <c r="Q197" s="77"/>
      <c r="R197" s="74">
        <v>88.6</v>
      </c>
      <c r="S197" s="79">
        <f t="shared" si="37"/>
        <v>99.550561797752806</v>
      </c>
      <c r="T197" s="73" t="s">
        <v>17</v>
      </c>
      <c r="U197" s="80">
        <f t="shared" si="38"/>
        <v>17.919101123595507</v>
      </c>
      <c r="V197" s="80"/>
    </row>
    <row r="198" spans="1:22" ht="15" customHeight="1" x14ac:dyDescent="0.3">
      <c r="A198" s="72" t="s">
        <v>360</v>
      </c>
      <c r="B198" s="81"/>
      <c r="C198" s="74" t="s">
        <v>387</v>
      </c>
      <c r="D198" s="72" t="s">
        <v>388</v>
      </c>
      <c r="E198" s="73" t="s">
        <v>789</v>
      </c>
      <c r="F198" s="72" t="s">
        <v>13</v>
      </c>
      <c r="G198" s="72" t="s">
        <v>14</v>
      </c>
      <c r="H198" s="74"/>
      <c r="I198" s="74"/>
      <c r="J198" s="72"/>
      <c r="K198" s="74"/>
      <c r="L198" s="74"/>
      <c r="M198" s="75"/>
      <c r="N198" s="79"/>
      <c r="O198" s="77"/>
      <c r="P198" s="74"/>
      <c r="Q198" s="77"/>
      <c r="R198" s="74">
        <v>88.6</v>
      </c>
      <c r="S198" s="79">
        <f t="shared" si="37"/>
        <v>99.550561797752806</v>
      </c>
      <c r="T198" s="73" t="s">
        <v>17</v>
      </c>
      <c r="U198" s="80">
        <f t="shared" si="38"/>
        <v>17.919101123595507</v>
      </c>
      <c r="V198" s="80"/>
    </row>
    <row r="199" spans="1:22" ht="15" customHeight="1" x14ac:dyDescent="0.3">
      <c r="A199" s="72" t="s">
        <v>360</v>
      </c>
      <c r="B199" s="81"/>
      <c r="C199" s="74" t="s">
        <v>389</v>
      </c>
      <c r="D199" s="72" t="s">
        <v>390</v>
      </c>
      <c r="E199" s="73" t="s">
        <v>789</v>
      </c>
      <c r="F199" s="72" t="s">
        <v>1006</v>
      </c>
      <c r="G199" s="72" t="s">
        <v>14</v>
      </c>
      <c r="H199" s="74"/>
      <c r="I199" s="74"/>
      <c r="J199" s="72"/>
      <c r="K199" s="74"/>
      <c r="L199" s="74"/>
      <c r="M199" s="75"/>
      <c r="N199" s="79"/>
      <c r="O199" s="77"/>
      <c r="P199" s="74"/>
      <c r="Q199" s="77"/>
      <c r="R199" s="74">
        <v>88.6</v>
      </c>
      <c r="S199" s="79">
        <f t="shared" si="37"/>
        <v>99.550561797752806</v>
      </c>
      <c r="T199" s="73" t="s">
        <v>17</v>
      </c>
      <c r="U199" s="80">
        <f t="shared" si="38"/>
        <v>17.919101123595507</v>
      </c>
      <c r="V199" s="80"/>
    </row>
    <row r="200" spans="1:22" ht="15" customHeight="1" x14ac:dyDescent="0.3">
      <c r="A200" s="72" t="s">
        <v>360</v>
      </c>
      <c r="B200" s="81"/>
      <c r="C200" s="74" t="s">
        <v>391</v>
      </c>
      <c r="D200" s="72" t="s">
        <v>392</v>
      </c>
      <c r="E200" s="73" t="s">
        <v>789</v>
      </c>
      <c r="F200" s="72" t="s">
        <v>13</v>
      </c>
      <c r="G200" s="72" t="s">
        <v>14</v>
      </c>
      <c r="H200" s="74"/>
      <c r="I200" s="74"/>
      <c r="J200" s="72"/>
      <c r="K200" s="74"/>
      <c r="L200" s="74"/>
      <c r="M200" s="75"/>
      <c r="N200" s="79"/>
      <c r="O200" s="77"/>
      <c r="P200" s="74"/>
      <c r="Q200" s="77"/>
      <c r="R200" s="74">
        <v>88.5</v>
      </c>
      <c r="S200" s="79">
        <f t="shared" si="37"/>
        <v>99.438202247191015</v>
      </c>
      <c r="T200" s="81"/>
      <c r="U200" s="80">
        <f t="shared" si="38"/>
        <v>17.898876404494384</v>
      </c>
      <c r="V200" s="80"/>
    </row>
    <row r="201" spans="1:22" ht="15" customHeight="1" x14ac:dyDescent="0.3">
      <c r="A201" s="72" t="s">
        <v>360</v>
      </c>
      <c r="B201" s="81"/>
      <c r="C201" s="74">
        <v>11716062</v>
      </c>
      <c r="D201" s="72" t="s">
        <v>393</v>
      </c>
      <c r="E201" s="73" t="s">
        <v>789</v>
      </c>
      <c r="F201" s="72" t="s">
        <v>13</v>
      </c>
      <c r="G201" s="72" t="s">
        <v>14</v>
      </c>
      <c r="H201" s="74"/>
      <c r="I201" s="74"/>
      <c r="J201" s="72"/>
      <c r="K201" s="74"/>
      <c r="L201" s="74"/>
      <c r="M201" s="75"/>
      <c r="N201" s="79"/>
      <c r="O201" s="77"/>
      <c r="P201" s="74"/>
      <c r="Q201" s="77" t="s">
        <v>1007</v>
      </c>
      <c r="R201" s="74">
        <v>88.5</v>
      </c>
      <c r="S201" s="79">
        <f t="shared" si="37"/>
        <v>99.438202247191015</v>
      </c>
      <c r="T201" s="81"/>
      <c r="U201" s="80">
        <f t="shared" si="38"/>
        <v>17.898876404494384</v>
      </c>
      <c r="V201" s="80"/>
    </row>
    <row r="202" spans="1:22" ht="15" customHeight="1" x14ac:dyDescent="0.3">
      <c r="A202" s="72" t="s">
        <v>360</v>
      </c>
      <c r="B202" s="81"/>
      <c r="C202" s="74">
        <v>11816092</v>
      </c>
      <c r="D202" s="72" t="s">
        <v>394</v>
      </c>
      <c r="E202" s="73" t="s">
        <v>789</v>
      </c>
      <c r="F202" s="72" t="s">
        <v>13</v>
      </c>
      <c r="G202" s="72" t="s">
        <v>14</v>
      </c>
      <c r="H202" s="74"/>
      <c r="I202" s="74"/>
      <c r="J202" s="72"/>
      <c r="K202" s="74"/>
      <c r="L202" s="74"/>
      <c r="M202" s="75"/>
      <c r="N202" s="79"/>
      <c r="O202" s="77"/>
      <c r="P202" s="74"/>
      <c r="Q202" s="77"/>
      <c r="R202" s="74">
        <v>88.5</v>
      </c>
      <c r="S202" s="79">
        <f t="shared" si="37"/>
        <v>99.438202247191015</v>
      </c>
      <c r="T202" s="81"/>
      <c r="U202" s="80">
        <f t="shared" si="38"/>
        <v>17.898876404494384</v>
      </c>
      <c r="V202" s="80"/>
    </row>
    <row r="203" spans="1:22" ht="15" customHeight="1" x14ac:dyDescent="0.3">
      <c r="A203" s="72" t="s">
        <v>360</v>
      </c>
      <c r="B203" s="81"/>
      <c r="C203" s="74">
        <v>11616062</v>
      </c>
      <c r="D203" s="72" t="s">
        <v>395</v>
      </c>
      <c r="E203" s="73" t="s">
        <v>789</v>
      </c>
      <c r="F203" s="72" t="s">
        <v>13</v>
      </c>
      <c r="G203" s="72" t="s">
        <v>14</v>
      </c>
      <c r="H203" s="74"/>
      <c r="I203" s="74"/>
      <c r="J203" s="72" t="s">
        <v>15</v>
      </c>
      <c r="K203" s="74"/>
      <c r="L203" s="74"/>
      <c r="M203" s="75"/>
      <c r="N203" s="79"/>
      <c r="O203" s="77"/>
      <c r="P203" s="74"/>
      <c r="Q203" s="77"/>
      <c r="R203" s="74">
        <v>88.5</v>
      </c>
      <c r="S203" s="79">
        <f t="shared" si="37"/>
        <v>99.438202247191015</v>
      </c>
      <c r="T203" s="81"/>
      <c r="U203" s="80">
        <f t="shared" si="38"/>
        <v>17.898876404494384</v>
      </c>
      <c r="V203" s="80"/>
    </row>
    <row r="204" spans="1:22" ht="15" customHeight="1" x14ac:dyDescent="0.3">
      <c r="A204" s="72" t="s">
        <v>360</v>
      </c>
      <c r="B204" s="81"/>
      <c r="C204" s="74" t="s">
        <v>396</v>
      </c>
      <c r="D204" s="72" t="s">
        <v>397</v>
      </c>
      <c r="E204" s="73" t="s">
        <v>789</v>
      </c>
      <c r="F204" s="72" t="s">
        <v>13</v>
      </c>
      <c r="G204" s="72" t="s">
        <v>14</v>
      </c>
      <c r="H204" s="74"/>
      <c r="I204" s="74"/>
      <c r="J204" s="72"/>
      <c r="K204" s="74"/>
      <c r="L204" s="74"/>
      <c r="M204" s="75"/>
      <c r="N204" s="79"/>
      <c r="O204" s="77"/>
      <c r="P204" s="74"/>
      <c r="Q204" s="77"/>
      <c r="R204" s="74">
        <v>88.4</v>
      </c>
      <c r="S204" s="79">
        <f t="shared" si="37"/>
        <v>99.325842696629209</v>
      </c>
      <c r="T204" s="81"/>
      <c r="U204" s="80">
        <f t="shared" si="38"/>
        <v>17.878651685393258</v>
      </c>
      <c r="V204" s="80"/>
    </row>
    <row r="205" spans="1:22" ht="15" customHeight="1" x14ac:dyDescent="0.3">
      <c r="A205" s="72" t="s">
        <v>360</v>
      </c>
      <c r="B205" s="81"/>
      <c r="C205" s="74" t="s">
        <v>398</v>
      </c>
      <c r="D205" s="72" t="s">
        <v>399</v>
      </c>
      <c r="E205" s="73" t="s">
        <v>789</v>
      </c>
      <c r="F205" s="72" t="s">
        <v>13</v>
      </c>
      <c r="G205" s="72" t="s">
        <v>14</v>
      </c>
      <c r="H205" s="74"/>
      <c r="I205" s="74"/>
      <c r="J205" s="72"/>
      <c r="K205" s="74"/>
      <c r="L205" s="74"/>
      <c r="M205" s="75"/>
      <c r="N205" s="79"/>
      <c r="O205" s="77"/>
      <c r="P205" s="74"/>
      <c r="Q205" s="77"/>
      <c r="R205" s="74">
        <v>88.4</v>
      </c>
      <c r="S205" s="79">
        <f t="shared" si="37"/>
        <v>99.325842696629209</v>
      </c>
      <c r="T205" s="81"/>
      <c r="U205" s="80">
        <f t="shared" si="38"/>
        <v>17.878651685393258</v>
      </c>
      <c r="V205" s="80"/>
    </row>
    <row r="206" spans="1:22" ht="15" customHeight="1" x14ac:dyDescent="0.3">
      <c r="A206" s="72" t="s">
        <v>360</v>
      </c>
      <c r="B206" s="81"/>
      <c r="C206" s="74" t="s">
        <v>400</v>
      </c>
      <c r="D206" s="72" t="s">
        <v>401</v>
      </c>
      <c r="E206" s="73" t="s">
        <v>789</v>
      </c>
      <c r="F206" s="72" t="s">
        <v>13</v>
      </c>
      <c r="G206" s="72" t="s">
        <v>14</v>
      </c>
      <c r="H206" s="74"/>
      <c r="I206" s="74"/>
      <c r="J206" s="72"/>
      <c r="K206" s="74"/>
      <c r="L206" s="74"/>
      <c r="M206" s="75"/>
      <c r="N206" s="79"/>
      <c r="O206" s="77"/>
      <c r="P206" s="74"/>
      <c r="Q206" s="77"/>
      <c r="R206" s="74">
        <v>88.4</v>
      </c>
      <c r="S206" s="79">
        <f t="shared" si="37"/>
        <v>99.325842696629209</v>
      </c>
      <c r="T206" s="81"/>
      <c r="U206" s="80">
        <f t="shared" si="38"/>
        <v>17.878651685393258</v>
      </c>
      <c r="V206" s="80"/>
    </row>
    <row r="207" spans="1:22" ht="15" customHeight="1" x14ac:dyDescent="0.3">
      <c r="A207" s="72" t="s">
        <v>360</v>
      </c>
      <c r="B207" s="81"/>
      <c r="C207" s="74" t="s">
        <v>402</v>
      </c>
      <c r="D207" s="72" t="s">
        <v>403</v>
      </c>
      <c r="E207" s="73" t="s">
        <v>789</v>
      </c>
      <c r="F207" s="72" t="s">
        <v>13</v>
      </c>
      <c r="G207" s="72" t="s">
        <v>14</v>
      </c>
      <c r="H207" s="74"/>
      <c r="I207" s="74"/>
      <c r="J207" s="72"/>
      <c r="K207" s="74"/>
      <c r="L207" s="74"/>
      <c r="M207" s="75"/>
      <c r="N207" s="79"/>
      <c r="O207" s="77"/>
      <c r="P207" s="74"/>
      <c r="Q207" s="77"/>
      <c r="R207" s="74">
        <v>88.4</v>
      </c>
      <c r="S207" s="79">
        <f t="shared" si="37"/>
        <v>99.325842696629209</v>
      </c>
      <c r="T207" s="81"/>
      <c r="U207" s="80">
        <f t="shared" si="38"/>
        <v>17.878651685393258</v>
      </c>
      <c r="V207" s="80"/>
    </row>
    <row r="208" spans="1:22" ht="15" customHeight="1" x14ac:dyDescent="0.3">
      <c r="A208" s="72" t="s">
        <v>360</v>
      </c>
      <c r="B208" s="81"/>
      <c r="C208" s="74" t="s">
        <v>404</v>
      </c>
      <c r="D208" s="72" t="s">
        <v>405</v>
      </c>
      <c r="E208" s="73" t="s">
        <v>789</v>
      </c>
      <c r="F208" s="72" t="s">
        <v>13</v>
      </c>
      <c r="G208" s="72" t="s">
        <v>14</v>
      </c>
      <c r="H208" s="74" t="s">
        <v>406</v>
      </c>
      <c r="I208" s="74"/>
      <c r="J208" s="72" t="s">
        <v>15</v>
      </c>
      <c r="K208" s="72" t="s">
        <v>407</v>
      </c>
      <c r="L208" s="74"/>
      <c r="M208" s="75"/>
      <c r="N208" s="79"/>
      <c r="O208" s="77"/>
      <c r="P208" s="74"/>
      <c r="Q208" s="78" t="s">
        <v>1008</v>
      </c>
      <c r="R208" s="74">
        <v>88</v>
      </c>
      <c r="S208" s="79">
        <f t="shared" si="37"/>
        <v>98.876404494382029</v>
      </c>
      <c r="T208" s="81"/>
      <c r="U208" s="80">
        <f t="shared" si="38"/>
        <v>17.797752808988768</v>
      </c>
      <c r="V208" s="80"/>
    </row>
    <row r="209" spans="1:22" ht="15" customHeight="1" x14ac:dyDescent="0.3">
      <c r="A209" s="72" t="s">
        <v>360</v>
      </c>
      <c r="B209" s="81"/>
      <c r="C209" s="74" t="s">
        <v>408</v>
      </c>
      <c r="D209" s="72" t="s">
        <v>409</v>
      </c>
      <c r="E209" s="73" t="s">
        <v>808</v>
      </c>
      <c r="F209" s="72" t="s">
        <v>13</v>
      </c>
      <c r="G209" s="72" t="s">
        <v>14</v>
      </c>
      <c r="H209" s="74">
        <v>91.26</v>
      </c>
      <c r="I209" s="82">
        <f t="shared" ref="I209:I219" si="39">H209/91.26*100</f>
        <v>100</v>
      </c>
      <c r="J209" s="74"/>
      <c r="K209" s="74"/>
      <c r="L209" s="74"/>
      <c r="M209" s="75"/>
      <c r="N209" s="79"/>
      <c r="O209" s="78" t="s">
        <v>206</v>
      </c>
      <c r="P209" s="74">
        <v>2</v>
      </c>
      <c r="Q209" s="78" t="s">
        <v>410</v>
      </c>
      <c r="R209" s="74">
        <v>88.8</v>
      </c>
      <c r="S209" s="79">
        <f t="shared" si="37"/>
        <v>99.775280898876403</v>
      </c>
      <c r="T209" s="73" t="s">
        <v>17</v>
      </c>
      <c r="U209" s="80">
        <f t="shared" ref="U209:U219" si="40">0.7*I209+0.15*N209+0.15*(P209+S209*0.9)</f>
        <v>83.769662921348313</v>
      </c>
      <c r="V209" s="80"/>
    </row>
    <row r="210" spans="1:22" ht="15" customHeight="1" x14ac:dyDescent="0.3">
      <c r="A210" s="72" t="s">
        <v>360</v>
      </c>
      <c r="B210" s="81"/>
      <c r="C210" s="74">
        <v>11816060</v>
      </c>
      <c r="D210" s="72" t="s">
        <v>411</v>
      </c>
      <c r="E210" s="73" t="s">
        <v>808</v>
      </c>
      <c r="F210" s="72" t="s">
        <v>13</v>
      </c>
      <c r="G210" s="72" t="s">
        <v>14</v>
      </c>
      <c r="H210" s="74">
        <v>89</v>
      </c>
      <c r="I210" s="82">
        <f t="shared" si="39"/>
        <v>97.523559062020595</v>
      </c>
      <c r="J210" s="72"/>
      <c r="K210" s="74"/>
      <c r="L210" s="74"/>
      <c r="M210" s="75"/>
      <c r="N210" s="79"/>
      <c r="O210" s="78" t="s">
        <v>412</v>
      </c>
      <c r="P210" s="74">
        <v>8</v>
      </c>
      <c r="Q210" s="78" t="s">
        <v>413</v>
      </c>
      <c r="R210" s="74">
        <v>88.9</v>
      </c>
      <c r="S210" s="79">
        <f t="shared" si="37"/>
        <v>99.887640449438209</v>
      </c>
      <c r="T210" s="73" t="s">
        <v>17</v>
      </c>
      <c r="U210" s="80">
        <f t="shared" si="40"/>
        <v>82.951322804088576</v>
      </c>
      <c r="V210" s="80"/>
    </row>
    <row r="211" spans="1:22" ht="15" customHeight="1" x14ac:dyDescent="0.3">
      <c r="A211" s="72" t="s">
        <v>360</v>
      </c>
      <c r="B211" s="81"/>
      <c r="C211" s="74">
        <v>11816062</v>
      </c>
      <c r="D211" s="72" t="s">
        <v>414</v>
      </c>
      <c r="E211" s="73" t="s">
        <v>808</v>
      </c>
      <c r="F211" s="72" t="s">
        <v>13</v>
      </c>
      <c r="G211" s="72" t="s">
        <v>14</v>
      </c>
      <c r="H211" s="79">
        <v>87.888890000000004</v>
      </c>
      <c r="I211" s="82">
        <f t="shared" si="39"/>
        <v>96.306037694499238</v>
      </c>
      <c r="J211" s="72"/>
      <c r="K211" s="74"/>
      <c r="L211" s="74"/>
      <c r="M211" s="75"/>
      <c r="N211" s="79"/>
      <c r="O211" s="78" t="s">
        <v>415</v>
      </c>
      <c r="P211" s="74">
        <v>5</v>
      </c>
      <c r="Q211" s="78" t="s">
        <v>1009</v>
      </c>
      <c r="R211" s="74">
        <v>88.5</v>
      </c>
      <c r="S211" s="79">
        <f t="shared" si="37"/>
        <v>99.438202247191015</v>
      </c>
      <c r="T211" s="81"/>
      <c r="U211" s="80">
        <f t="shared" si="40"/>
        <v>81.588383689520256</v>
      </c>
      <c r="V211" s="80"/>
    </row>
    <row r="212" spans="1:22" ht="15" customHeight="1" x14ac:dyDescent="0.3">
      <c r="A212" s="72" t="s">
        <v>360</v>
      </c>
      <c r="B212" s="81"/>
      <c r="C212" s="74">
        <v>11816052</v>
      </c>
      <c r="D212" s="72" t="s">
        <v>416</v>
      </c>
      <c r="E212" s="73" t="s">
        <v>808</v>
      </c>
      <c r="F212" s="72" t="s">
        <v>13</v>
      </c>
      <c r="G212" s="72" t="s">
        <v>14</v>
      </c>
      <c r="H212" s="74">
        <v>87.78</v>
      </c>
      <c r="I212" s="82">
        <f t="shared" si="39"/>
        <v>96.186719263642345</v>
      </c>
      <c r="J212" s="72"/>
      <c r="K212" s="74"/>
      <c r="L212" s="74"/>
      <c r="M212" s="75"/>
      <c r="N212" s="79"/>
      <c r="O212" s="78" t="s">
        <v>417</v>
      </c>
      <c r="P212" s="74">
        <v>5</v>
      </c>
      <c r="Q212" s="78" t="s">
        <v>1010</v>
      </c>
      <c r="R212" s="74">
        <v>88.4</v>
      </c>
      <c r="S212" s="79">
        <f t="shared" si="37"/>
        <v>99.325842696629209</v>
      </c>
      <c r="T212" s="81"/>
      <c r="U212" s="80">
        <f t="shared" si="40"/>
        <v>81.489692248594565</v>
      </c>
      <c r="V212" s="80"/>
    </row>
    <row r="213" spans="1:22" ht="15" customHeight="1" x14ac:dyDescent="0.3">
      <c r="A213" s="72" t="s">
        <v>360</v>
      </c>
      <c r="B213" s="81"/>
      <c r="C213" s="74">
        <v>11816057</v>
      </c>
      <c r="D213" s="72" t="s">
        <v>418</v>
      </c>
      <c r="E213" s="73" t="s">
        <v>808</v>
      </c>
      <c r="F213" s="72" t="s">
        <v>13</v>
      </c>
      <c r="G213" s="72" t="s">
        <v>14</v>
      </c>
      <c r="H213" s="74">
        <v>87.21</v>
      </c>
      <c r="I213" s="82">
        <f t="shared" si="39"/>
        <v>95.562130177514774</v>
      </c>
      <c r="J213" s="72"/>
      <c r="K213" s="74"/>
      <c r="L213" s="74"/>
      <c r="M213" s="75"/>
      <c r="N213" s="79"/>
      <c r="O213" s="78" t="s">
        <v>419</v>
      </c>
      <c r="P213" s="74">
        <v>5</v>
      </c>
      <c r="Q213" s="78" t="s">
        <v>420</v>
      </c>
      <c r="R213" s="74">
        <v>88.9</v>
      </c>
      <c r="S213" s="79">
        <f t="shared" si="37"/>
        <v>99.887640449438209</v>
      </c>
      <c r="T213" s="81"/>
      <c r="U213" s="80">
        <f t="shared" si="40"/>
        <v>81.128322584934494</v>
      </c>
      <c r="V213" s="80"/>
    </row>
    <row r="214" spans="1:22" ht="15" customHeight="1" x14ac:dyDescent="0.3">
      <c r="A214" s="72" t="s">
        <v>360</v>
      </c>
      <c r="B214" s="81"/>
      <c r="C214" s="74">
        <v>11816058</v>
      </c>
      <c r="D214" s="72" t="s">
        <v>421</v>
      </c>
      <c r="E214" s="73" t="s">
        <v>808</v>
      </c>
      <c r="F214" s="72" t="s">
        <v>13</v>
      </c>
      <c r="G214" s="72" t="s">
        <v>14</v>
      </c>
      <c r="H214" s="74">
        <v>87.47</v>
      </c>
      <c r="I214" s="82">
        <f t="shared" si="39"/>
        <v>95.847030462415077</v>
      </c>
      <c r="J214" s="72"/>
      <c r="K214" s="74"/>
      <c r="L214" s="74"/>
      <c r="M214" s="75"/>
      <c r="N214" s="79"/>
      <c r="O214" s="78" t="s">
        <v>206</v>
      </c>
      <c r="P214" s="74">
        <v>3</v>
      </c>
      <c r="Q214" s="77"/>
      <c r="R214" s="74">
        <v>88.8</v>
      </c>
      <c r="S214" s="79">
        <f t="shared" si="37"/>
        <v>99.775280898876403</v>
      </c>
      <c r="T214" s="81"/>
      <c r="U214" s="80">
        <f t="shared" si="40"/>
        <v>81.012584245038866</v>
      </c>
      <c r="V214" s="80"/>
    </row>
    <row r="215" spans="1:22" ht="15" customHeight="1" x14ac:dyDescent="0.3">
      <c r="A215" s="72" t="s">
        <v>360</v>
      </c>
      <c r="B215" s="81"/>
      <c r="C215" s="74">
        <v>11916087</v>
      </c>
      <c r="D215" s="72" t="s">
        <v>422</v>
      </c>
      <c r="E215" s="73" t="s">
        <v>808</v>
      </c>
      <c r="F215" s="72" t="s">
        <v>13</v>
      </c>
      <c r="G215" s="72" t="s">
        <v>14</v>
      </c>
      <c r="H215" s="74">
        <v>87.42</v>
      </c>
      <c r="I215" s="82">
        <f t="shared" si="39"/>
        <v>95.792241946088097</v>
      </c>
      <c r="J215" s="72"/>
      <c r="K215" s="74"/>
      <c r="L215" s="74"/>
      <c r="M215" s="75"/>
      <c r="N215" s="79"/>
      <c r="O215" s="78" t="s">
        <v>192</v>
      </c>
      <c r="P215" s="74">
        <v>3</v>
      </c>
      <c r="Q215" s="77"/>
      <c r="R215" s="74">
        <v>88.6</v>
      </c>
      <c r="S215" s="79">
        <f t="shared" si="37"/>
        <v>99.550561797752806</v>
      </c>
      <c r="T215" s="81"/>
      <c r="U215" s="80">
        <f t="shared" si="40"/>
        <v>80.943895204958295</v>
      </c>
      <c r="V215" s="80"/>
    </row>
    <row r="216" spans="1:22" ht="15" customHeight="1" x14ac:dyDescent="0.3">
      <c r="A216" s="72" t="s">
        <v>360</v>
      </c>
      <c r="B216" s="81"/>
      <c r="C216" s="74" t="s">
        <v>423</v>
      </c>
      <c r="D216" s="72" t="s">
        <v>424</v>
      </c>
      <c r="E216" s="73" t="s">
        <v>808</v>
      </c>
      <c r="F216" s="72" t="s">
        <v>13</v>
      </c>
      <c r="G216" s="72" t="s">
        <v>14</v>
      </c>
      <c r="H216" s="74">
        <v>88.05</v>
      </c>
      <c r="I216" s="82">
        <f t="shared" si="39"/>
        <v>96.48257725180801</v>
      </c>
      <c r="J216" s="74"/>
      <c r="K216" s="74"/>
      <c r="L216" s="74"/>
      <c r="M216" s="75"/>
      <c r="N216" s="79"/>
      <c r="O216" s="77"/>
      <c r="P216" s="74"/>
      <c r="Q216" s="78" t="s">
        <v>425</v>
      </c>
      <c r="R216" s="74">
        <v>88.4</v>
      </c>
      <c r="S216" s="79">
        <f t="shared" ref="S216:S247" si="41">R216*100/89</f>
        <v>99.325842696629209</v>
      </c>
      <c r="T216" s="81"/>
      <c r="U216" s="80">
        <f t="shared" si="40"/>
        <v>80.946792840310536</v>
      </c>
      <c r="V216" s="80"/>
    </row>
    <row r="217" spans="1:22" ht="15" customHeight="1" x14ac:dyDescent="0.3">
      <c r="A217" s="72" t="s">
        <v>360</v>
      </c>
      <c r="B217" s="81"/>
      <c r="C217" s="74" t="s">
        <v>426</v>
      </c>
      <c r="D217" s="72" t="s">
        <v>427</v>
      </c>
      <c r="E217" s="73" t="s">
        <v>808</v>
      </c>
      <c r="F217" s="72" t="s">
        <v>13</v>
      </c>
      <c r="G217" s="72" t="s">
        <v>14</v>
      </c>
      <c r="H217" s="74">
        <v>87.5</v>
      </c>
      <c r="I217" s="82">
        <f t="shared" si="39"/>
        <v>95.879903572211262</v>
      </c>
      <c r="J217" s="74"/>
      <c r="K217" s="74"/>
      <c r="L217" s="74"/>
      <c r="M217" s="75"/>
      <c r="N217" s="79"/>
      <c r="O217" s="77"/>
      <c r="P217" s="74"/>
      <c r="Q217" s="78" t="s">
        <v>428</v>
      </c>
      <c r="R217" s="74">
        <v>88.6</v>
      </c>
      <c r="S217" s="79">
        <f t="shared" si="41"/>
        <v>99.550561797752806</v>
      </c>
      <c r="T217" s="81"/>
      <c r="U217" s="80">
        <f t="shared" si="40"/>
        <v>80.555258343244518</v>
      </c>
      <c r="V217" s="80"/>
    </row>
    <row r="218" spans="1:22" ht="15" customHeight="1" x14ac:dyDescent="0.3">
      <c r="A218" s="72" t="s">
        <v>360</v>
      </c>
      <c r="B218" s="81"/>
      <c r="C218" s="74" t="s">
        <v>429</v>
      </c>
      <c r="D218" s="72" t="s">
        <v>430</v>
      </c>
      <c r="E218" s="73" t="s">
        <v>808</v>
      </c>
      <c r="F218" s="72" t="s">
        <v>13</v>
      </c>
      <c r="G218" s="72" t="s">
        <v>14</v>
      </c>
      <c r="H218" s="74">
        <v>86.29</v>
      </c>
      <c r="I218" s="82">
        <f t="shared" si="39"/>
        <v>94.554021477098402</v>
      </c>
      <c r="J218" s="72"/>
      <c r="K218" s="74"/>
      <c r="L218" s="74"/>
      <c r="M218" s="75"/>
      <c r="N218" s="79"/>
      <c r="O218" s="78" t="s">
        <v>273</v>
      </c>
      <c r="P218" s="74">
        <v>3</v>
      </c>
      <c r="Q218" s="77"/>
      <c r="R218" s="74">
        <v>88.6</v>
      </c>
      <c r="S218" s="79">
        <f t="shared" si="41"/>
        <v>99.550561797752806</v>
      </c>
      <c r="T218" s="81"/>
      <c r="U218" s="80">
        <f t="shared" si="40"/>
        <v>80.07714087666551</v>
      </c>
      <c r="V218" s="80"/>
    </row>
    <row r="219" spans="1:22" ht="15" customHeight="1" x14ac:dyDescent="0.3">
      <c r="A219" s="72" t="s">
        <v>360</v>
      </c>
      <c r="B219" s="81"/>
      <c r="C219" s="74">
        <v>11816056</v>
      </c>
      <c r="D219" s="72" t="s">
        <v>431</v>
      </c>
      <c r="E219" s="73" t="s">
        <v>808</v>
      </c>
      <c r="F219" s="72" t="s">
        <v>13</v>
      </c>
      <c r="G219" s="72" t="s">
        <v>14</v>
      </c>
      <c r="H219" s="74">
        <v>85.84</v>
      </c>
      <c r="I219" s="82">
        <f t="shared" si="39"/>
        <v>94.060924830155599</v>
      </c>
      <c r="J219" s="72"/>
      <c r="K219" s="74"/>
      <c r="L219" s="74"/>
      <c r="M219" s="75"/>
      <c r="N219" s="79"/>
      <c r="O219" s="78" t="s">
        <v>240</v>
      </c>
      <c r="P219" s="74">
        <v>5</v>
      </c>
      <c r="Q219" s="78" t="s">
        <v>1011</v>
      </c>
      <c r="R219" s="74">
        <v>88.8</v>
      </c>
      <c r="S219" s="79">
        <f t="shared" si="41"/>
        <v>99.775280898876403</v>
      </c>
      <c r="T219" s="81"/>
      <c r="U219" s="80">
        <f t="shared" si="40"/>
        <v>80.062310302457234</v>
      </c>
      <c r="V219" s="80"/>
    </row>
    <row r="220" spans="1:22" ht="15" customHeight="1" x14ac:dyDescent="0.3">
      <c r="A220" s="72" t="s">
        <v>360</v>
      </c>
      <c r="B220" s="73" t="s">
        <v>11</v>
      </c>
      <c r="C220" s="74">
        <v>21716080</v>
      </c>
      <c r="D220" s="72" t="s">
        <v>432</v>
      </c>
      <c r="E220" s="72" t="s">
        <v>861</v>
      </c>
      <c r="F220" s="72" t="s">
        <v>13</v>
      </c>
      <c r="G220" s="72" t="s">
        <v>14</v>
      </c>
      <c r="H220" s="74"/>
      <c r="I220" s="74"/>
      <c r="J220" s="72" t="s">
        <v>15</v>
      </c>
      <c r="K220" s="74" t="s">
        <v>433</v>
      </c>
      <c r="L220" s="74"/>
      <c r="M220" s="75">
        <f>10*5.513*0.2+10*5.972*0.2</f>
        <v>22.970000000000002</v>
      </c>
      <c r="N220" s="76">
        <f t="shared" ref="N220:N230" si="42">M220/54.82*100</f>
        <v>41.900766143743162</v>
      </c>
      <c r="O220" s="77"/>
      <c r="P220" s="74"/>
      <c r="Q220" s="77"/>
      <c r="R220" s="74">
        <v>88.6</v>
      </c>
      <c r="S220" s="79">
        <f t="shared" si="41"/>
        <v>99.550561797752806</v>
      </c>
      <c r="T220" s="73" t="s">
        <v>21</v>
      </c>
      <c r="U220" s="80">
        <f t="shared" ref="U220:U236" si="43">0.8*N220+0.2*(P220+S220*0.9)</f>
        <v>51.43971403859004</v>
      </c>
      <c r="V220" s="80"/>
    </row>
    <row r="221" spans="1:22" ht="15" customHeight="1" x14ac:dyDescent="0.3">
      <c r="A221" s="72" t="s">
        <v>360</v>
      </c>
      <c r="B221" s="81"/>
      <c r="C221" s="74" t="s">
        <v>434</v>
      </c>
      <c r="D221" s="72" t="s">
        <v>435</v>
      </c>
      <c r="E221" s="72" t="s">
        <v>861</v>
      </c>
      <c r="F221" s="72" t="s">
        <v>13</v>
      </c>
      <c r="G221" s="72" t="s">
        <v>14</v>
      </c>
      <c r="H221" s="74"/>
      <c r="I221" s="74"/>
      <c r="J221" s="72" t="s">
        <v>15</v>
      </c>
      <c r="K221" s="74" t="s">
        <v>1012</v>
      </c>
      <c r="L221" s="74"/>
      <c r="M221" s="75">
        <f>10*2.809*0.4</f>
        <v>11.236000000000002</v>
      </c>
      <c r="N221" s="76">
        <f t="shared" si="42"/>
        <v>20.496169281284207</v>
      </c>
      <c r="O221" s="77"/>
      <c r="P221" s="74"/>
      <c r="Q221" s="78" t="s">
        <v>144</v>
      </c>
      <c r="R221" s="74">
        <v>88.5</v>
      </c>
      <c r="S221" s="79">
        <f t="shared" si="41"/>
        <v>99.438202247191015</v>
      </c>
      <c r="T221" s="73" t="s">
        <v>21</v>
      </c>
      <c r="U221" s="80">
        <f t="shared" si="43"/>
        <v>34.295811829521753</v>
      </c>
      <c r="V221" s="80"/>
    </row>
    <row r="222" spans="1:22" ht="31.3" customHeight="1" x14ac:dyDescent="0.3">
      <c r="A222" s="72" t="s">
        <v>360</v>
      </c>
      <c r="B222" s="73" t="s">
        <v>801</v>
      </c>
      <c r="C222" s="74">
        <v>21716074</v>
      </c>
      <c r="D222" s="72" t="s">
        <v>436</v>
      </c>
      <c r="E222" s="72" t="s">
        <v>861</v>
      </c>
      <c r="F222" s="72" t="s">
        <v>213</v>
      </c>
      <c r="G222" s="72" t="s">
        <v>14</v>
      </c>
      <c r="H222" s="74"/>
      <c r="I222" s="74"/>
      <c r="J222" s="72" t="s">
        <v>15</v>
      </c>
      <c r="K222" s="74" t="s">
        <v>437</v>
      </c>
      <c r="L222" s="74"/>
      <c r="M222" s="75">
        <f>10*7.27*0.1</f>
        <v>7.27</v>
      </c>
      <c r="N222" s="76">
        <f t="shared" si="42"/>
        <v>13.261583363735863</v>
      </c>
      <c r="O222" s="77"/>
      <c r="P222" s="74"/>
      <c r="Q222" s="77"/>
      <c r="R222" s="74">
        <v>88.8</v>
      </c>
      <c r="S222" s="79">
        <f t="shared" si="41"/>
        <v>99.775280898876403</v>
      </c>
      <c r="T222" s="73" t="s">
        <v>21</v>
      </c>
      <c r="U222" s="80">
        <f t="shared" si="43"/>
        <v>28.568817252786442</v>
      </c>
      <c r="V222" s="80"/>
    </row>
    <row r="223" spans="1:22" ht="15" customHeight="1" x14ac:dyDescent="0.3">
      <c r="A223" s="72" t="s">
        <v>360</v>
      </c>
      <c r="B223" s="81"/>
      <c r="C223" s="74">
        <v>21716079</v>
      </c>
      <c r="D223" s="72" t="s">
        <v>438</v>
      </c>
      <c r="E223" s="72" t="s">
        <v>861</v>
      </c>
      <c r="F223" s="72" t="s">
        <v>13</v>
      </c>
      <c r="G223" s="72" t="s">
        <v>14</v>
      </c>
      <c r="H223" s="74"/>
      <c r="I223" s="74"/>
      <c r="J223" s="72" t="s">
        <v>15</v>
      </c>
      <c r="K223" s="74" t="s">
        <v>439</v>
      </c>
      <c r="L223" s="73" t="s">
        <v>1013</v>
      </c>
      <c r="M223" s="75">
        <f>10*1.478*0.7+3</f>
        <v>13.345999999999998</v>
      </c>
      <c r="N223" s="76">
        <f t="shared" si="42"/>
        <v>24.345129514775625</v>
      </c>
      <c r="O223" s="77"/>
      <c r="P223" s="74"/>
      <c r="Q223" s="78" t="s">
        <v>1014</v>
      </c>
      <c r="R223" s="74">
        <v>88.6</v>
      </c>
      <c r="S223" s="79">
        <f t="shared" si="41"/>
        <v>99.550561797752806</v>
      </c>
      <c r="T223" s="73" t="s">
        <v>21</v>
      </c>
      <c r="U223" s="80">
        <f t="shared" si="43"/>
        <v>37.395204735416009</v>
      </c>
      <c r="V223" s="80"/>
    </row>
    <row r="224" spans="1:22" ht="15" customHeight="1" x14ac:dyDescent="0.3">
      <c r="A224" s="72" t="s">
        <v>360</v>
      </c>
      <c r="B224" s="81"/>
      <c r="C224" s="74">
        <v>21716086</v>
      </c>
      <c r="D224" s="72" t="s">
        <v>440</v>
      </c>
      <c r="E224" s="72" t="s">
        <v>861</v>
      </c>
      <c r="F224" s="72" t="s">
        <v>13</v>
      </c>
      <c r="G224" s="72" t="s">
        <v>14</v>
      </c>
      <c r="H224" s="74"/>
      <c r="I224" s="74"/>
      <c r="J224" s="72" t="s">
        <v>15</v>
      </c>
      <c r="K224" s="74" t="s">
        <v>1015</v>
      </c>
      <c r="L224" s="74"/>
      <c r="M224" s="75">
        <f>10*3.77*0.1+6</f>
        <v>9.77</v>
      </c>
      <c r="N224" s="76">
        <f t="shared" si="42"/>
        <v>17.821962787303903</v>
      </c>
      <c r="O224" s="77"/>
      <c r="P224" s="74"/>
      <c r="Q224" s="78" t="s">
        <v>1016</v>
      </c>
      <c r="R224" s="74">
        <v>88.6</v>
      </c>
      <c r="S224" s="79">
        <f t="shared" si="41"/>
        <v>99.550561797752806</v>
      </c>
      <c r="T224" s="73" t="s">
        <v>17</v>
      </c>
      <c r="U224" s="80">
        <f t="shared" si="43"/>
        <v>32.176671353438628</v>
      </c>
      <c r="V224" s="80"/>
    </row>
    <row r="225" spans="1:22" ht="15" customHeight="1" x14ac:dyDescent="0.3">
      <c r="A225" s="72" t="s">
        <v>360</v>
      </c>
      <c r="B225" s="81"/>
      <c r="C225" s="74" t="s">
        <v>441</v>
      </c>
      <c r="D225" s="72" t="s">
        <v>442</v>
      </c>
      <c r="E225" s="72" t="s">
        <v>861</v>
      </c>
      <c r="F225" s="72" t="s">
        <v>13</v>
      </c>
      <c r="G225" s="72" t="s">
        <v>14</v>
      </c>
      <c r="H225" s="74"/>
      <c r="I225" s="74"/>
      <c r="J225" s="72" t="s">
        <v>15</v>
      </c>
      <c r="K225" s="72" t="s">
        <v>1017</v>
      </c>
      <c r="L225" s="74"/>
      <c r="M225" s="75">
        <v>9</v>
      </c>
      <c r="N225" s="76">
        <f t="shared" si="42"/>
        <v>16.417365924844948</v>
      </c>
      <c r="O225" s="77"/>
      <c r="P225" s="74"/>
      <c r="Q225" s="78" t="s">
        <v>1018</v>
      </c>
      <c r="R225" s="74">
        <v>88.8</v>
      </c>
      <c r="S225" s="79">
        <f t="shared" si="41"/>
        <v>99.775280898876403</v>
      </c>
      <c r="T225" s="73" t="s">
        <v>17</v>
      </c>
      <c r="U225" s="80">
        <f t="shared" si="43"/>
        <v>31.093443301673709</v>
      </c>
      <c r="V225" s="80"/>
    </row>
    <row r="226" spans="1:22" ht="15" customHeight="1" x14ac:dyDescent="0.3">
      <c r="A226" s="72" t="s">
        <v>360</v>
      </c>
      <c r="B226" s="81"/>
      <c r="C226" s="74">
        <v>21716081</v>
      </c>
      <c r="D226" s="72" t="s">
        <v>443</v>
      </c>
      <c r="E226" s="72" t="s">
        <v>861</v>
      </c>
      <c r="F226" s="72" t="s">
        <v>13</v>
      </c>
      <c r="G226" s="72" t="s">
        <v>14</v>
      </c>
      <c r="H226" s="74"/>
      <c r="I226" s="74"/>
      <c r="J226" s="72" t="s">
        <v>15</v>
      </c>
      <c r="K226" s="74" t="s">
        <v>444</v>
      </c>
      <c r="L226" s="74"/>
      <c r="M226" s="75">
        <f>10*6.946*0.2</f>
        <v>13.891999999999999</v>
      </c>
      <c r="N226" s="76">
        <f t="shared" si="42"/>
        <v>25.341116380882887</v>
      </c>
      <c r="O226" s="77"/>
      <c r="P226" s="74"/>
      <c r="Q226" s="78" t="s">
        <v>1019</v>
      </c>
      <c r="R226" s="74">
        <v>88.6</v>
      </c>
      <c r="S226" s="79">
        <f t="shared" si="41"/>
        <v>99.550561797752806</v>
      </c>
      <c r="T226" s="73" t="s">
        <v>17</v>
      </c>
      <c r="U226" s="80">
        <f t="shared" si="43"/>
        <v>38.191994228301823</v>
      </c>
      <c r="V226" s="80"/>
    </row>
    <row r="227" spans="1:22" ht="15" customHeight="1" x14ac:dyDescent="0.3">
      <c r="A227" s="72" t="s">
        <v>360</v>
      </c>
      <c r="B227" s="81"/>
      <c r="C227" s="74">
        <v>21716075</v>
      </c>
      <c r="D227" s="72" t="s">
        <v>445</v>
      </c>
      <c r="E227" s="72" t="s">
        <v>861</v>
      </c>
      <c r="F227" s="72" t="s">
        <v>13</v>
      </c>
      <c r="G227" s="72" t="s">
        <v>14</v>
      </c>
      <c r="H227" s="74"/>
      <c r="I227" s="74"/>
      <c r="J227" s="72" t="s">
        <v>15</v>
      </c>
      <c r="K227" s="74" t="s">
        <v>1020</v>
      </c>
      <c r="L227" s="74"/>
      <c r="M227" s="75">
        <f>10*3.47*0.2</f>
        <v>6.9400000000000013</v>
      </c>
      <c r="N227" s="76">
        <f t="shared" si="42"/>
        <v>12.659613279824883</v>
      </c>
      <c r="O227" s="77"/>
      <c r="P227" s="74"/>
      <c r="Q227" s="78" t="s">
        <v>446</v>
      </c>
      <c r="R227" s="74">
        <v>88.5</v>
      </c>
      <c r="S227" s="79">
        <f t="shared" si="41"/>
        <v>99.438202247191015</v>
      </c>
      <c r="T227" s="73" t="s">
        <v>17</v>
      </c>
      <c r="U227" s="80">
        <f t="shared" si="43"/>
        <v>28.026567028354293</v>
      </c>
      <c r="V227" s="80"/>
    </row>
    <row r="228" spans="1:22" ht="15" customHeight="1" x14ac:dyDescent="0.3">
      <c r="A228" s="72" t="s">
        <v>360</v>
      </c>
      <c r="B228" s="81"/>
      <c r="C228" s="74">
        <v>21716090</v>
      </c>
      <c r="D228" s="72" t="s">
        <v>447</v>
      </c>
      <c r="E228" s="72" t="s">
        <v>861</v>
      </c>
      <c r="F228" s="72" t="s">
        <v>13</v>
      </c>
      <c r="G228" s="72" t="s">
        <v>14</v>
      </c>
      <c r="H228" s="74"/>
      <c r="I228" s="74"/>
      <c r="J228" s="72" t="s">
        <v>15</v>
      </c>
      <c r="K228" s="74" t="s">
        <v>448</v>
      </c>
      <c r="L228" s="74"/>
      <c r="M228" s="75">
        <f>10*3.737*0.1</f>
        <v>3.7370000000000005</v>
      </c>
      <c r="N228" s="76">
        <f t="shared" si="42"/>
        <v>6.8168551623495084</v>
      </c>
      <c r="O228" s="77"/>
      <c r="P228" s="74"/>
      <c r="Q228" s="78" t="s">
        <v>449</v>
      </c>
      <c r="R228" s="74">
        <v>88.8</v>
      </c>
      <c r="S228" s="79">
        <f t="shared" si="41"/>
        <v>99.775280898876403</v>
      </c>
      <c r="T228" s="73" t="s">
        <v>17</v>
      </c>
      <c r="U228" s="80">
        <f t="shared" si="43"/>
        <v>23.41303469167736</v>
      </c>
      <c r="V228" s="80"/>
    </row>
    <row r="229" spans="1:22" ht="15" customHeight="1" x14ac:dyDescent="0.3">
      <c r="A229" s="72" t="s">
        <v>360</v>
      </c>
      <c r="B229" s="81"/>
      <c r="C229" s="74">
        <v>21716077</v>
      </c>
      <c r="D229" s="72" t="s">
        <v>450</v>
      </c>
      <c r="E229" s="72" t="s">
        <v>861</v>
      </c>
      <c r="F229" s="72" t="s">
        <v>13</v>
      </c>
      <c r="G229" s="72" t="s">
        <v>14</v>
      </c>
      <c r="H229" s="74"/>
      <c r="I229" s="74"/>
      <c r="J229" s="72" t="s">
        <v>15</v>
      </c>
      <c r="K229" s="74" t="s">
        <v>451</v>
      </c>
      <c r="L229" s="72" t="s">
        <v>144</v>
      </c>
      <c r="M229" s="75">
        <f>10*1.972*0.2</f>
        <v>3.944</v>
      </c>
      <c r="N229" s="76">
        <f t="shared" si="42"/>
        <v>7.1944545786209417</v>
      </c>
      <c r="O229" s="77"/>
      <c r="P229" s="74"/>
      <c r="Q229" s="78" t="s">
        <v>1021</v>
      </c>
      <c r="R229" s="74">
        <v>88.8</v>
      </c>
      <c r="S229" s="79">
        <f t="shared" si="41"/>
        <v>99.775280898876403</v>
      </c>
      <c r="T229" s="73" t="s">
        <v>17</v>
      </c>
      <c r="U229" s="80">
        <f t="shared" si="43"/>
        <v>23.715114224694506</v>
      </c>
      <c r="V229" s="80"/>
    </row>
    <row r="230" spans="1:22" ht="15" customHeight="1" x14ac:dyDescent="0.3">
      <c r="A230" s="72" t="s">
        <v>360</v>
      </c>
      <c r="B230" s="81"/>
      <c r="C230" s="74">
        <v>21716072</v>
      </c>
      <c r="D230" s="72" t="s">
        <v>452</v>
      </c>
      <c r="E230" s="72" t="s">
        <v>861</v>
      </c>
      <c r="F230" s="72" t="s">
        <v>13</v>
      </c>
      <c r="G230" s="72" t="s">
        <v>14</v>
      </c>
      <c r="H230" s="74"/>
      <c r="I230" s="74"/>
      <c r="J230" s="72" t="s">
        <v>15</v>
      </c>
      <c r="K230" s="74" t="s">
        <v>453</v>
      </c>
      <c r="L230" s="74"/>
      <c r="M230" s="75">
        <v>3</v>
      </c>
      <c r="N230" s="76">
        <f t="shared" si="42"/>
        <v>5.4724553082816492</v>
      </c>
      <c r="O230" s="77"/>
      <c r="P230" s="74"/>
      <c r="Q230" s="78" t="s">
        <v>454</v>
      </c>
      <c r="R230" s="74">
        <v>89</v>
      </c>
      <c r="S230" s="79">
        <f t="shared" si="41"/>
        <v>100</v>
      </c>
      <c r="T230" s="73" t="s">
        <v>871</v>
      </c>
      <c r="U230" s="80">
        <f t="shared" si="43"/>
        <v>22.377964246625318</v>
      </c>
      <c r="V230" s="80"/>
    </row>
    <row r="231" spans="1:22" ht="15" customHeight="1" x14ac:dyDescent="0.3">
      <c r="A231" s="72" t="s">
        <v>360</v>
      </c>
      <c r="B231" s="81"/>
      <c r="C231" s="74" t="s">
        <v>455</v>
      </c>
      <c r="D231" s="72" t="s">
        <v>456</v>
      </c>
      <c r="E231" s="72" t="s">
        <v>861</v>
      </c>
      <c r="F231" s="72" t="s">
        <v>13</v>
      </c>
      <c r="G231" s="72" t="s">
        <v>14</v>
      </c>
      <c r="H231" s="74"/>
      <c r="I231" s="74"/>
      <c r="J231" s="72" t="s">
        <v>15</v>
      </c>
      <c r="K231" s="74"/>
      <c r="L231" s="74"/>
      <c r="M231" s="75"/>
      <c r="N231" s="79"/>
      <c r="O231" s="77"/>
      <c r="P231" s="74"/>
      <c r="Q231" s="77" t="s">
        <v>1022</v>
      </c>
      <c r="R231" s="74">
        <v>89</v>
      </c>
      <c r="S231" s="79">
        <f t="shared" si="41"/>
        <v>100</v>
      </c>
      <c r="T231" s="73" t="s">
        <v>44</v>
      </c>
      <c r="U231" s="80">
        <f t="shared" si="43"/>
        <v>18</v>
      </c>
      <c r="V231" s="80"/>
    </row>
    <row r="232" spans="1:22" ht="15" customHeight="1" x14ac:dyDescent="0.3">
      <c r="A232" s="72" t="s">
        <v>360</v>
      </c>
      <c r="B232" s="81"/>
      <c r="C232" s="74" t="s">
        <v>457</v>
      </c>
      <c r="D232" s="72" t="s">
        <v>458</v>
      </c>
      <c r="E232" s="72" t="s">
        <v>861</v>
      </c>
      <c r="F232" s="72" t="s">
        <v>13</v>
      </c>
      <c r="G232" s="72" t="s">
        <v>14</v>
      </c>
      <c r="H232" s="74"/>
      <c r="I232" s="74"/>
      <c r="J232" s="72" t="s">
        <v>15</v>
      </c>
      <c r="K232" s="74"/>
      <c r="L232" s="74"/>
      <c r="M232" s="75"/>
      <c r="N232" s="79"/>
      <c r="O232" s="77"/>
      <c r="P232" s="74"/>
      <c r="Q232" s="77" t="s">
        <v>1023</v>
      </c>
      <c r="R232" s="74">
        <v>89</v>
      </c>
      <c r="S232" s="79">
        <f t="shared" si="41"/>
        <v>100</v>
      </c>
      <c r="T232" s="73" t="s">
        <v>44</v>
      </c>
      <c r="U232" s="80">
        <f t="shared" si="43"/>
        <v>18</v>
      </c>
      <c r="V232" s="80"/>
    </row>
    <row r="233" spans="1:22" ht="15" customHeight="1" x14ac:dyDescent="0.3">
      <c r="A233" s="72" t="s">
        <v>360</v>
      </c>
      <c r="B233" s="81"/>
      <c r="C233" s="74" t="s">
        <v>459</v>
      </c>
      <c r="D233" s="72" t="s">
        <v>460</v>
      </c>
      <c r="E233" s="72" t="s">
        <v>861</v>
      </c>
      <c r="F233" s="72" t="s">
        <v>13</v>
      </c>
      <c r="G233" s="72" t="s">
        <v>14</v>
      </c>
      <c r="H233" s="74"/>
      <c r="I233" s="74"/>
      <c r="J233" s="72" t="s">
        <v>15</v>
      </c>
      <c r="K233" s="74"/>
      <c r="L233" s="74"/>
      <c r="M233" s="75"/>
      <c r="N233" s="79"/>
      <c r="O233" s="77"/>
      <c r="P233" s="74"/>
      <c r="Q233" s="78" t="s">
        <v>461</v>
      </c>
      <c r="R233" s="74">
        <v>88.8</v>
      </c>
      <c r="S233" s="79">
        <f t="shared" si="41"/>
        <v>99.775280898876403</v>
      </c>
      <c r="T233" s="73" t="s">
        <v>44</v>
      </c>
      <c r="U233" s="80">
        <f t="shared" si="43"/>
        <v>17.959550561797752</v>
      </c>
      <c r="V233" s="80"/>
    </row>
    <row r="234" spans="1:22" ht="15" customHeight="1" x14ac:dyDescent="0.3">
      <c r="A234" s="72" t="s">
        <v>360</v>
      </c>
      <c r="B234" s="81"/>
      <c r="C234" s="74">
        <v>21716078</v>
      </c>
      <c r="D234" s="72" t="s">
        <v>462</v>
      </c>
      <c r="E234" s="72" t="s">
        <v>861</v>
      </c>
      <c r="F234" s="72" t="s">
        <v>13</v>
      </c>
      <c r="G234" s="72" t="s">
        <v>14</v>
      </c>
      <c r="H234" s="74"/>
      <c r="I234" s="74"/>
      <c r="J234" s="72" t="s">
        <v>15</v>
      </c>
      <c r="K234" s="74"/>
      <c r="L234" s="74"/>
      <c r="M234" s="75"/>
      <c r="N234" s="79"/>
      <c r="O234" s="77"/>
      <c r="P234" s="74"/>
      <c r="Q234" s="77" t="s">
        <v>1024</v>
      </c>
      <c r="R234" s="74">
        <v>88.8</v>
      </c>
      <c r="S234" s="79">
        <f t="shared" si="41"/>
        <v>99.775280898876403</v>
      </c>
      <c r="T234" s="73" t="s">
        <v>44</v>
      </c>
      <c r="U234" s="80">
        <f t="shared" si="43"/>
        <v>17.959550561797752</v>
      </c>
      <c r="V234" s="80"/>
    </row>
    <row r="235" spans="1:22" ht="15" customHeight="1" x14ac:dyDescent="0.3">
      <c r="A235" s="72" t="s">
        <v>360</v>
      </c>
      <c r="B235" s="81"/>
      <c r="C235" s="74">
        <v>21716088</v>
      </c>
      <c r="D235" s="72" t="s">
        <v>463</v>
      </c>
      <c r="E235" s="72" t="s">
        <v>861</v>
      </c>
      <c r="F235" s="72" t="s">
        <v>13</v>
      </c>
      <c r="G235" s="72" t="s">
        <v>14</v>
      </c>
      <c r="H235" s="74"/>
      <c r="I235" s="74"/>
      <c r="J235" s="72" t="s">
        <v>15</v>
      </c>
      <c r="K235" s="74"/>
      <c r="L235" s="74"/>
      <c r="M235" s="75"/>
      <c r="N235" s="79"/>
      <c r="O235" s="77"/>
      <c r="P235" s="74"/>
      <c r="Q235" s="77" t="s">
        <v>1025</v>
      </c>
      <c r="R235" s="74">
        <v>88.8</v>
      </c>
      <c r="S235" s="79">
        <f t="shared" si="41"/>
        <v>99.775280898876403</v>
      </c>
      <c r="T235" s="73" t="s">
        <v>44</v>
      </c>
      <c r="U235" s="80">
        <f t="shared" si="43"/>
        <v>17.959550561797752</v>
      </c>
      <c r="V235" s="80"/>
    </row>
    <row r="236" spans="1:22" ht="15" customHeight="1" x14ac:dyDescent="0.3">
      <c r="A236" s="72" t="s">
        <v>360</v>
      </c>
      <c r="B236" s="81"/>
      <c r="C236" s="74">
        <v>21716083</v>
      </c>
      <c r="D236" s="72" t="s">
        <v>464</v>
      </c>
      <c r="E236" s="72" t="s">
        <v>861</v>
      </c>
      <c r="F236" s="72" t="s">
        <v>13</v>
      </c>
      <c r="G236" s="72" t="s">
        <v>14</v>
      </c>
      <c r="H236" s="74"/>
      <c r="I236" s="74"/>
      <c r="J236" s="72" t="s">
        <v>15</v>
      </c>
      <c r="K236" s="74"/>
      <c r="L236" s="74"/>
      <c r="M236" s="75"/>
      <c r="N236" s="79"/>
      <c r="O236" s="77"/>
      <c r="P236" s="74"/>
      <c r="Q236" s="78" t="s">
        <v>1026</v>
      </c>
      <c r="R236" s="74">
        <v>88.7</v>
      </c>
      <c r="S236" s="79">
        <f t="shared" si="41"/>
        <v>99.662921348314612</v>
      </c>
      <c r="T236" s="73" t="s">
        <v>44</v>
      </c>
      <c r="U236" s="80">
        <f t="shared" si="43"/>
        <v>17.939325842696629</v>
      </c>
      <c r="V236" s="80"/>
    </row>
    <row r="237" spans="1:22" ht="15" customHeight="1" x14ac:dyDescent="0.3">
      <c r="A237" s="72" t="s">
        <v>360</v>
      </c>
      <c r="B237" s="81"/>
      <c r="C237" s="74">
        <v>21716174</v>
      </c>
      <c r="D237" s="72" t="s">
        <v>465</v>
      </c>
      <c r="E237" s="73" t="s">
        <v>787</v>
      </c>
      <c r="F237" s="72" t="s">
        <v>13</v>
      </c>
      <c r="G237" s="72" t="s">
        <v>14</v>
      </c>
      <c r="H237" s="74"/>
      <c r="I237" s="74"/>
      <c r="J237" s="72" t="s">
        <v>15</v>
      </c>
      <c r="K237" s="74"/>
      <c r="L237" s="74"/>
      <c r="M237" s="75"/>
      <c r="N237" s="79"/>
      <c r="O237" s="78" t="s">
        <v>466</v>
      </c>
      <c r="P237" s="74">
        <v>4</v>
      </c>
      <c r="Q237" s="78" t="s">
        <v>1027</v>
      </c>
      <c r="R237" s="74">
        <v>88.8</v>
      </c>
      <c r="S237" s="79">
        <f t="shared" si="41"/>
        <v>99.775280898876403</v>
      </c>
      <c r="T237" s="73" t="s">
        <v>21</v>
      </c>
      <c r="U237" s="80">
        <f t="shared" ref="U237:U244" si="44">0.6*N237+0.4*(P237+S237*0.9)</f>
        <v>37.519101123595505</v>
      </c>
      <c r="V237" s="80"/>
    </row>
    <row r="238" spans="1:22" ht="15" customHeight="1" x14ac:dyDescent="0.3">
      <c r="A238" s="72" t="s">
        <v>360</v>
      </c>
      <c r="B238" s="81"/>
      <c r="C238" s="74">
        <v>21716178</v>
      </c>
      <c r="D238" s="72" t="s">
        <v>467</v>
      </c>
      <c r="E238" s="73" t="s">
        <v>787</v>
      </c>
      <c r="F238" s="72" t="s">
        <v>13</v>
      </c>
      <c r="G238" s="72" t="s">
        <v>14</v>
      </c>
      <c r="H238" s="74"/>
      <c r="I238" s="74"/>
      <c r="J238" s="72" t="s">
        <v>15</v>
      </c>
      <c r="K238" s="74"/>
      <c r="L238" s="74"/>
      <c r="M238" s="75"/>
      <c r="N238" s="79"/>
      <c r="O238" s="77"/>
      <c r="P238" s="74"/>
      <c r="Q238" s="77" t="s">
        <v>1028</v>
      </c>
      <c r="R238" s="74">
        <v>88.8</v>
      </c>
      <c r="S238" s="79">
        <f t="shared" si="41"/>
        <v>99.775280898876403</v>
      </c>
      <c r="T238" s="73" t="s">
        <v>21</v>
      </c>
      <c r="U238" s="80">
        <f t="shared" si="44"/>
        <v>35.919101123595503</v>
      </c>
      <c r="V238" s="80"/>
    </row>
    <row r="239" spans="1:22" ht="15" customHeight="1" x14ac:dyDescent="0.3">
      <c r="A239" s="72" t="s">
        <v>360</v>
      </c>
      <c r="B239" s="81"/>
      <c r="C239" s="74">
        <v>21716171</v>
      </c>
      <c r="D239" s="72" t="s">
        <v>468</v>
      </c>
      <c r="E239" s="73" t="s">
        <v>787</v>
      </c>
      <c r="F239" s="72" t="s">
        <v>13</v>
      </c>
      <c r="G239" s="72" t="s">
        <v>14</v>
      </c>
      <c r="H239" s="74"/>
      <c r="I239" s="74"/>
      <c r="J239" s="72" t="s">
        <v>15</v>
      </c>
      <c r="K239" s="74"/>
      <c r="L239" s="74"/>
      <c r="M239" s="75"/>
      <c r="N239" s="79"/>
      <c r="O239" s="77"/>
      <c r="P239" s="74"/>
      <c r="Q239" s="78" t="s">
        <v>144</v>
      </c>
      <c r="R239" s="74">
        <v>88.6</v>
      </c>
      <c r="S239" s="79">
        <f t="shared" si="41"/>
        <v>99.550561797752806</v>
      </c>
      <c r="T239" s="73" t="s">
        <v>21</v>
      </c>
      <c r="U239" s="80">
        <f t="shared" si="44"/>
        <v>35.838202247191013</v>
      </c>
      <c r="V239" s="80"/>
    </row>
    <row r="240" spans="1:22" ht="15" customHeight="1" x14ac:dyDescent="0.3">
      <c r="A240" s="72" t="s">
        <v>360</v>
      </c>
      <c r="B240" s="81"/>
      <c r="C240" s="74">
        <v>21716175</v>
      </c>
      <c r="D240" s="72" t="s">
        <v>469</v>
      </c>
      <c r="E240" s="73" t="s">
        <v>787</v>
      </c>
      <c r="F240" s="72" t="s">
        <v>13</v>
      </c>
      <c r="G240" s="72" t="s">
        <v>14</v>
      </c>
      <c r="H240" s="74"/>
      <c r="I240" s="74"/>
      <c r="J240" s="72" t="s">
        <v>15</v>
      </c>
      <c r="K240" s="74"/>
      <c r="L240" s="74"/>
      <c r="M240" s="75"/>
      <c r="N240" s="79"/>
      <c r="O240" s="77"/>
      <c r="P240" s="74"/>
      <c r="Q240" s="78" t="s">
        <v>470</v>
      </c>
      <c r="R240" s="74">
        <v>88.6</v>
      </c>
      <c r="S240" s="79">
        <f t="shared" si="41"/>
        <v>99.550561797752806</v>
      </c>
      <c r="T240" s="73" t="s">
        <v>44</v>
      </c>
      <c r="U240" s="80">
        <f t="shared" si="44"/>
        <v>35.838202247191013</v>
      </c>
      <c r="V240" s="80"/>
    </row>
    <row r="241" spans="1:22" ht="15" customHeight="1" x14ac:dyDescent="0.3">
      <c r="A241" s="72" t="s">
        <v>360</v>
      </c>
      <c r="B241" s="81"/>
      <c r="C241" s="74">
        <v>21716181</v>
      </c>
      <c r="D241" s="72" t="s">
        <v>471</v>
      </c>
      <c r="E241" s="73" t="s">
        <v>787</v>
      </c>
      <c r="F241" s="72" t="s">
        <v>13</v>
      </c>
      <c r="G241" s="72" t="s">
        <v>14</v>
      </c>
      <c r="H241" s="74"/>
      <c r="I241" s="74"/>
      <c r="J241" s="72" t="s">
        <v>15</v>
      </c>
      <c r="K241" s="74"/>
      <c r="L241" s="74"/>
      <c r="M241" s="75"/>
      <c r="N241" s="79"/>
      <c r="O241" s="77"/>
      <c r="P241" s="74"/>
      <c r="Q241" s="78" t="s">
        <v>1029</v>
      </c>
      <c r="R241" s="74">
        <v>88.6</v>
      </c>
      <c r="S241" s="79">
        <f t="shared" si="41"/>
        <v>99.550561797752806</v>
      </c>
      <c r="T241" s="73" t="s">
        <v>17</v>
      </c>
      <c r="U241" s="80">
        <f t="shared" si="44"/>
        <v>35.838202247191013</v>
      </c>
      <c r="V241" s="80"/>
    </row>
    <row r="242" spans="1:22" ht="15" customHeight="1" x14ac:dyDescent="0.3">
      <c r="A242" s="72" t="s">
        <v>360</v>
      </c>
      <c r="B242" s="81"/>
      <c r="C242" s="74">
        <v>21716173</v>
      </c>
      <c r="D242" s="72" t="s">
        <v>472</v>
      </c>
      <c r="E242" s="73" t="s">
        <v>787</v>
      </c>
      <c r="F242" s="72" t="s">
        <v>46</v>
      </c>
      <c r="G242" s="72" t="s">
        <v>14</v>
      </c>
      <c r="H242" s="74"/>
      <c r="I242" s="74"/>
      <c r="J242" s="72" t="s">
        <v>15</v>
      </c>
      <c r="K242" s="74"/>
      <c r="L242" s="74"/>
      <c r="M242" s="75"/>
      <c r="N242" s="79"/>
      <c r="O242" s="77"/>
      <c r="P242" s="74"/>
      <c r="Q242" s="77" t="s">
        <v>1030</v>
      </c>
      <c r="R242" s="74">
        <v>88.6</v>
      </c>
      <c r="S242" s="79">
        <f t="shared" si="41"/>
        <v>99.550561797752806</v>
      </c>
      <c r="T242" s="73" t="s">
        <v>17</v>
      </c>
      <c r="U242" s="80">
        <f t="shared" si="44"/>
        <v>35.838202247191013</v>
      </c>
      <c r="V242" s="80"/>
    </row>
    <row r="243" spans="1:22" ht="15" customHeight="1" x14ac:dyDescent="0.3">
      <c r="A243" s="72" t="s">
        <v>360</v>
      </c>
      <c r="B243" s="81"/>
      <c r="C243" s="74" t="s">
        <v>473</v>
      </c>
      <c r="D243" s="72" t="s">
        <v>474</v>
      </c>
      <c r="E243" s="73" t="s">
        <v>787</v>
      </c>
      <c r="F243" s="72" t="s">
        <v>13</v>
      </c>
      <c r="G243" s="72" t="s">
        <v>14</v>
      </c>
      <c r="H243" s="74"/>
      <c r="I243" s="74"/>
      <c r="J243" s="72" t="s">
        <v>15</v>
      </c>
      <c r="K243" s="74"/>
      <c r="L243" s="74"/>
      <c r="M243" s="75"/>
      <c r="N243" s="79"/>
      <c r="O243" s="77"/>
      <c r="P243" s="74"/>
      <c r="Q243" s="77"/>
      <c r="R243" s="74">
        <v>88.4</v>
      </c>
      <c r="S243" s="79">
        <f t="shared" si="41"/>
        <v>99.325842696629209</v>
      </c>
      <c r="T243" s="73" t="s">
        <v>17</v>
      </c>
      <c r="U243" s="80">
        <f t="shared" si="44"/>
        <v>35.757303370786516</v>
      </c>
      <c r="V243" s="80"/>
    </row>
    <row r="244" spans="1:22" ht="15" customHeight="1" x14ac:dyDescent="0.3">
      <c r="A244" s="72" t="s">
        <v>360</v>
      </c>
      <c r="B244" s="81"/>
      <c r="C244" s="74">
        <v>21716179</v>
      </c>
      <c r="D244" s="72" t="s">
        <v>475</v>
      </c>
      <c r="E244" s="73" t="s">
        <v>787</v>
      </c>
      <c r="F244" s="72" t="s">
        <v>13</v>
      </c>
      <c r="G244" s="72" t="s">
        <v>14</v>
      </c>
      <c r="H244" s="74"/>
      <c r="I244" s="74"/>
      <c r="J244" s="72" t="s">
        <v>15</v>
      </c>
      <c r="K244" s="74"/>
      <c r="L244" s="74"/>
      <c r="M244" s="75"/>
      <c r="N244" s="79"/>
      <c r="O244" s="77"/>
      <c r="P244" s="74"/>
      <c r="Q244" s="77"/>
      <c r="R244" s="74">
        <v>88.4</v>
      </c>
      <c r="S244" s="79">
        <f t="shared" si="41"/>
        <v>99.325842696629209</v>
      </c>
      <c r="T244" s="73" t="s">
        <v>17</v>
      </c>
      <c r="U244" s="80">
        <f t="shared" si="44"/>
        <v>35.757303370786516</v>
      </c>
      <c r="V244" s="80"/>
    </row>
    <row r="245" spans="1:22" ht="15" customHeight="1" x14ac:dyDescent="0.3">
      <c r="A245" s="72" t="s">
        <v>360</v>
      </c>
      <c r="B245" s="73" t="s">
        <v>11</v>
      </c>
      <c r="C245" s="74">
        <v>21816076</v>
      </c>
      <c r="D245" s="72" t="s">
        <v>476</v>
      </c>
      <c r="E245" s="73" t="s">
        <v>791</v>
      </c>
      <c r="F245" s="72" t="s">
        <v>13</v>
      </c>
      <c r="G245" s="72" t="s">
        <v>14</v>
      </c>
      <c r="H245" s="74">
        <v>88.12</v>
      </c>
      <c r="I245" s="82">
        <f t="shared" ref="I245:I257" si="45">H245/89.7*100</f>
        <v>98.238573021181722</v>
      </c>
      <c r="J245" s="72"/>
      <c r="K245" s="81" t="s">
        <v>1031</v>
      </c>
      <c r="L245" s="73" t="s">
        <v>1032</v>
      </c>
      <c r="M245" s="75">
        <f>10*3.38*0.4+3+3*4</f>
        <v>28.52</v>
      </c>
      <c r="N245" s="76">
        <f>M245/28.52*100</f>
        <v>100</v>
      </c>
      <c r="O245" s="78" t="s">
        <v>347</v>
      </c>
      <c r="P245" s="74">
        <v>6</v>
      </c>
      <c r="Q245" s="78" t="s">
        <v>1033</v>
      </c>
      <c r="R245" s="74">
        <v>89</v>
      </c>
      <c r="S245" s="79">
        <f t="shared" si="41"/>
        <v>100</v>
      </c>
      <c r="T245" s="73" t="s">
        <v>21</v>
      </c>
      <c r="U245" s="80">
        <f t="shared" ref="U245:U257" si="46">0.7*I245+0.15*N245+0.15*(P245+S245*0.9)</f>
        <v>98.167001114827201</v>
      </c>
      <c r="V245" s="80"/>
    </row>
    <row r="246" spans="1:22" ht="15" customHeight="1" x14ac:dyDescent="0.3">
      <c r="A246" s="72" t="s">
        <v>360</v>
      </c>
      <c r="B246" s="81"/>
      <c r="C246" s="74" t="s">
        <v>477</v>
      </c>
      <c r="D246" s="72" t="s">
        <v>478</v>
      </c>
      <c r="E246" s="73" t="s">
        <v>791</v>
      </c>
      <c r="F246" s="72" t="s">
        <v>13</v>
      </c>
      <c r="G246" s="72" t="s">
        <v>14</v>
      </c>
      <c r="H246" s="74">
        <v>89.7</v>
      </c>
      <c r="I246" s="82">
        <f t="shared" si="45"/>
        <v>100</v>
      </c>
      <c r="J246" s="74"/>
      <c r="K246" s="74"/>
      <c r="L246" s="74"/>
      <c r="M246" s="75"/>
      <c r="N246" s="79"/>
      <c r="O246" s="77"/>
      <c r="P246" s="74"/>
      <c r="Q246" s="77" t="s">
        <v>1034</v>
      </c>
      <c r="R246" s="74">
        <v>89</v>
      </c>
      <c r="S246" s="79">
        <f t="shared" si="41"/>
        <v>100</v>
      </c>
      <c r="T246" s="81"/>
      <c r="U246" s="80">
        <f t="shared" si="46"/>
        <v>83.5</v>
      </c>
      <c r="V246" s="80"/>
    </row>
    <row r="247" spans="1:22" ht="15" customHeight="1" x14ac:dyDescent="0.3">
      <c r="A247" s="72" t="s">
        <v>360</v>
      </c>
      <c r="B247" s="81"/>
      <c r="C247" s="74">
        <v>21816078</v>
      </c>
      <c r="D247" s="72" t="s">
        <v>479</v>
      </c>
      <c r="E247" s="73" t="s">
        <v>791</v>
      </c>
      <c r="F247" s="72" t="s">
        <v>13</v>
      </c>
      <c r="G247" s="72" t="s">
        <v>14</v>
      </c>
      <c r="H247" s="74">
        <v>88.18</v>
      </c>
      <c r="I247" s="82">
        <f t="shared" si="45"/>
        <v>98.305462653288743</v>
      </c>
      <c r="J247" s="72"/>
      <c r="K247" s="74"/>
      <c r="L247" s="74"/>
      <c r="M247" s="75"/>
      <c r="N247" s="79"/>
      <c r="O247" s="78" t="s">
        <v>347</v>
      </c>
      <c r="P247" s="74">
        <v>5</v>
      </c>
      <c r="Q247" s="78" t="s">
        <v>480</v>
      </c>
      <c r="R247" s="74">
        <v>88.8</v>
      </c>
      <c r="S247" s="79">
        <f t="shared" si="41"/>
        <v>99.775280898876403</v>
      </c>
      <c r="T247" s="81"/>
      <c r="U247" s="80">
        <f t="shared" si="46"/>
        <v>83.033486778650428</v>
      </c>
      <c r="V247" s="80"/>
    </row>
    <row r="248" spans="1:22" ht="15" customHeight="1" x14ac:dyDescent="0.3">
      <c r="A248" s="72" t="s">
        <v>360</v>
      </c>
      <c r="B248" s="81"/>
      <c r="C248" s="74">
        <v>21816082</v>
      </c>
      <c r="D248" s="72" t="s">
        <v>481</v>
      </c>
      <c r="E248" s="73" t="s">
        <v>791</v>
      </c>
      <c r="F248" s="72" t="s">
        <v>13</v>
      </c>
      <c r="G248" s="72" t="s">
        <v>14</v>
      </c>
      <c r="H248" s="74">
        <v>88.21</v>
      </c>
      <c r="I248" s="82">
        <f t="shared" si="45"/>
        <v>98.338907469342246</v>
      </c>
      <c r="J248" s="72"/>
      <c r="K248" s="72" t="s">
        <v>144</v>
      </c>
      <c r="L248" s="74"/>
      <c r="M248" s="75"/>
      <c r="N248" s="79"/>
      <c r="O248" s="78" t="s">
        <v>419</v>
      </c>
      <c r="P248" s="74">
        <v>5</v>
      </c>
      <c r="Q248" s="78" t="s">
        <v>482</v>
      </c>
      <c r="R248" s="74">
        <v>88.6</v>
      </c>
      <c r="S248" s="79">
        <f t="shared" ref="S248:S266" si="47">R248*100/89</f>
        <v>99.550561797752806</v>
      </c>
      <c r="T248" s="81"/>
      <c r="U248" s="80">
        <f t="shared" si="46"/>
        <v>83.026561071236202</v>
      </c>
      <c r="V248" s="80"/>
    </row>
    <row r="249" spans="1:22" ht="15" customHeight="1" x14ac:dyDescent="0.3">
      <c r="A249" s="72" t="s">
        <v>360</v>
      </c>
      <c r="B249" s="81"/>
      <c r="C249" s="74" t="s">
        <v>483</v>
      </c>
      <c r="D249" s="72" t="s">
        <v>484</v>
      </c>
      <c r="E249" s="73" t="s">
        <v>791</v>
      </c>
      <c r="F249" s="72" t="s">
        <v>13</v>
      </c>
      <c r="G249" s="72" t="s">
        <v>14</v>
      </c>
      <c r="H249" s="74">
        <v>86.6</v>
      </c>
      <c r="I249" s="82">
        <f t="shared" si="45"/>
        <v>96.54403567447045</v>
      </c>
      <c r="J249" s="74"/>
      <c r="K249" s="74"/>
      <c r="L249" s="74"/>
      <c r="M249" s="75"/>
      <c r="N249" s="79"/>
      <c r="O249" s="78" t="s">
        <v>485</v>
      </c>
      <c r="P249" s="74">
        <v>6</v>
      </c>
      <c r="Q249" s="78" t="s">
        <v>1035</v>
      </c>
      <c r="R249" s="74">
        <v>88.8</v>
      </c>
      <c r="S249" s="79">
        <f t="shared" si="47"/>
        <v>99.775280898876403</v>
      </c>
      <c r="T249" s="73" t="s">
        <v>793</v>
      </c>
      <c r="U249" s="80">
        <f t="shared" si="46"/>
        <v>81.950487893477614</v>
      </c>
      <c r="V249" s="80"/>
    </row>
    <row r="250" spans="1:22" ht="15" customHeight="1" x14ac:dyDescent="0.3">
      <c r="A250" s="72" t="s">
        <v>360</v>
      </c>
      <c r="B250" s="81"/>
      <c r="C250" s="74">
        <v>21816079</v>
      </c>
      <c r="D250" s="72" t="s">
        <v>486</v>
      </c>
      <c r="E250" s="73" t="s">
        <v>791</v>
      </c>
      <c r="F250" s="72" t="s">
        <v>13</v>
      </c>
      <c r="G250" s="72" t="s">
        <v>14</v>
      </c>
      <c r="H250" s="74">
        <v>86.93</v>
      </c>
      <c r="I250" s="82">
        <f t="shared" si="45"/>
        <v>96.911928651059085</v>
      </c>
      <c r="J250" s="72"/>
      <c r="K250" s="74"/>
      <c r="L250" s="74"/>
      <c r="M250" s="75"/>
      <c r="N250" s="79"/>
      <c r="O250" s="78" t="s">
        <v>419</v>
      </c>
      <c r="P250" s="74">
        <v>6</v>
      </c>
      <c r="Q250" s="77" t="s">
        <v>1036</v>
      </c>
      <c r="R250" s="74">
        <v>88.6</v>
      </c>
      <c r="S250" s="79">
        <f t="shared" si="47"/>
        <v>99.550561797752806</v>
      </c>
      <c r="T250" s="81"/>
      <c r="U250" s="80">
        <f t="shared" si="46"/>
        <v>82.177675898437982</v>
      </c>
      <c r="V250" s="80"/>
    </row>
    <row r="251" spans="1:22" ht="15" customHeight="1" x14ac:dyDescent="0.3">
      <c r="A251" s="72" t="s">
        <v>360</v>
      </c>
      <c r="B251" s="81"/>
      <c r="C251" s="74">
        <v>21816075</v>
      </c>
      <c r="D251" s="72" t="s">
        <v>487</v>
      </c>
      <c r="E251" s="73" t="s">
        <v>791</v>
      </c>
      <c r="F251" s="72" t="s">
        <v>13</v>
      </c>
      <c r="G251" s="72" t="s">
        <v>14</v>
      </c>
      <c r="H251" s="74">
        <v>86.22</v>
      </c>
      <c r="I251" s="82">
        <f t="shared" si="45"/>
        <v>96.120401337792643</v>
      </c>
      <c r="J251" s="72"/>
      <c r="K251" s="74"/>
      <c r="L251" s="74"/>
      <c r="M251" s="75"/>
      <c r="N251" s="79"/>
      <c r="O251" s="78" t="s">
        <v>347</v>
      </c>
      <c r="P251" s="74">
        <v>5</v>
      </c>
      <c r="Q251" s="77" t="s">
        <v>1037</v>
      </c>
      <c r="R251" s="74">
        <v>88.8</v>
      </c>
      <c r="S251" s="79">
        <f t="shared" si="47"/>
        <v>99.775280898876403</v>
      </c>
      <c r="T251" s="81"/>
      <c r="U251" s="80">
        <f t="shared" si="46"/>
        <v>81.503943857803165</v>
      </c>
      <c r="V251" s="80"/>
    </row>
    <row r="252" spans="1:22" ht="15" customHeight="1" x14ac:dyDescent="0.3">
      <c r="A252" s="72" t="s">
        <v>360</v>
      </c>
      <c r="B252" s="81"/>
      <c r="C252" s="74">
        <v>21816083</v>
      </c>
      <c r="D252" s="72" t="s">
        <v>488</v>
      </c>
      <c r="E252" s="73" t="s">
        <v>791</v>
      </c>
      <c r="F252" s="72" t="s">
        <v>489</v>
      </c>
      <c r="G252" s="72" t="s">
        <v>14</v>
      </c>
      <c r="H252" s="74">
        <v>86.21</v>
      </c>
      <c r="I252" s="82">
        <f t="shared" si="45"/>
        <v>96.109253065774794</v>
      </c>
      <c r="J252" s="72"/>
      <c r="K252" s="74"/>
      <c r="L252" s="74"/>
      <c r="M252" s="75"/>
      <c r="N252" s="79"/>
      <c r="O252" s="77"/>
      <c r="P252" s="74"/>
      <c r="Q252" s="77"/>
      <c r="R252" s="74">
        <v>88.6</v>
      </c>
      <c r="S252" s="79">
        <f t="shared" si="47"/>
        <v>99.550561797752806</v>
      </c>
      <c r="T252" s="81"/>
      <c r="U252" s="80">
        <f t="shared" si="46"/>
        <v>80.715802988738986</v>
      </c>
      <c r="V252" s="80"/>
    </row>
    <row r="253" spans="1:22" ht="15" customHeight="1" x14ac:dyDescent="0.3">
      <c r="A253" s="72" t="s">
        <v>360</v>
      </c>
      <c r="B253" s="81"/>
      <c r="C253" s="74" t="s">
        <v>490</v>
      </c>
      <c r="D253" s="72" t="s">
        <v>491</v>
      </c>
      <c r="E253" s="73" t="s">
        <v>791</v>
      </c>
      <c r="F253" s="72" t="s">
        <v>13</v>
      </c>
      <c r="G253" s="72" t="s">
        <v>14</v>
      </c>
      <c r="H253" s="74">
        <v>85.82</v>
      </c>
      <c r="I253" s="82">
        <f t="shared" si="45"/>
        <v>95.674470457079138</v>
      </c>
      <c r="J253" s="74"/>
      <c r="K253" s="74"/>
      <c r="L253" s="74"/>
      <c r="M253" s="75"/>
      <c r="N253" s="79"/>
      <c r="O253" s="78" t="s">
        <v>273</v>
      </c>
      <c r="P253" s="74">
        <v>2</v>
      </c>
      <c r="Q253" s="77"/>
      <c r="R253" s="74">
        <v>88.8</v>
      </c>
      <c r="S253" s="79">
        <f t="shared" si="47"/>
        <v>99.775280898876403</v>
      </c>
      <c r="T253" s="81"/>
      <c r="U253" s="80">
        <f t="shared" si="46"/>
        <v>80.741792241303713</v>
      </c>
      <c r="V253" s="80"/>
    </row>
    <row r="254" spans="1:22" ht="15" customHeight="1" x14ac:dyDescent="0.3">
      <c r="A254" s="72" t="s">
        <v>360</v>
      </c>
      <c r="B254" s="81"/>
      <c r="C254" s="74">
        <v>21816071</v>
      </c>
      <c r="D254" s="72" t="s">
        <v>492</v>
      </c>
      <c r="E254" s="73" t="s">
        <v>791</v>
      </c>
      <c r="F254" s="72" t="s">
        <v>13</v>
      </c>
      <c r="G254" s="72" t="s">
        <v>14</v>
      </c>
      <c r="H254" s="74">
        <v>85</v>
      </c>
      <c r="I254" s="82">
        <f t="shared" si="45"/>
        <v>94.760312151616503</v>
      </c>
      <c r="J254" s="72"/>
      <c r="K254" s="74"/>
      <c r="L254" s="74"/>
      <c r="M254" s="75"/>
      <c r="N254" s="79"/>
      <c r="O254" s="78" t="s">
        <v>415</v>
      </c>
      <c r="P254" s="74">
        <v>3</v>
      </c>
      <c r="Q254" s="77" t="s">
        <v>1038</v>
      </c>
      <c r="R254" s="74">
        <v>88.8</v>
      </c>
      <c r="S254" s="79">
        <f t="shared" si="47"/>
        <v>99.775280898876403</v>
      </c>
      <c r="T254" s="81"/>
      <c r="U254" s="80">
        <f t="shared" si="46"/>
        <v>80.251881427479873</v>
      </c>
      <c r="V254" s="80"/>
    </row>
    <row r="255" spans="1:22" ht="15" customHeight="1" x14ac:dyDescent="0.3">
      <c r="A255" s="72" t="s">
        <v>360</v>
      </c>
      <c r="B255" s="81"/>
      <c r="C255" s="74" t="s">
        <v>493</v>
      </c>
      <c r="D255" s="72" t="s">
        <v>494</v>
      </c>
      <c r="E255" s="73" t="s">
        <v>791</v>
      </c>
      <c r="F255" s="72" t="s">
        <v>13</v>
      </c>
      <c r="G255" s="72" t="s">
        <v>14</v>
      </c>
      <c r="H255" s="74">
        <v>83.89</v>
      </c>
      <c r="I255" s="82">
        <f t="shared" si="45"/>
        <v>93.52285395763657</v>
      </c>
      <c r="J255" s="74"/>
      <c r="K255" s="74"/>
      <c r="L255" s="74"/>
      <c r="M255" s="75"/>
      <c r="N255" s="79"/>
      <c r="O255" s="78" t="s">
        <v>419</v>
      </c>
      <c r="P255" s="74">
        <v>7</v>
      </c>
      <c r="Q255" s="77" t="s">
        <v>1039</v>
      </c>
      <c r="R255" s="74">
        <v>89</v>
      </c>
      <c r="S255" s="79">
        <f t="shared" si="47"/>
        <v>100</v>
      </c>
      <c r="T255" s="73" t="s">
        <v>790</v>
      </c>
      <c r="U255" s="80">
        <f t="shared" si="46"/>
        <v>80.015997770345592</v>
      </c>
      <c r="V255" s="80"/>
    </row>
    <row r="256" spans="1:22" ht="15" customHeight="1" x14ac:dyDescent="0.3">
      <c r="A256" s="72" t="s">
        <v>360</v>
      </c>
      <c r="B256" s="81"/>
      <c r="C256" s="74" t="s">
        <v>495</v>
      </c>
      <c r="D256" s="72" t="s">
        <v>496</v>
      </c>
      <c r="E256" s="73" t="s">
        <v>791</v>
      </c>
      <c r="F256" s="72" t="s">
        <v>13</v>
      </c>
      <c r="G256" s="72" t="s">
        <v>14</v>
      </c>
      <c r="H256" s="74">
        <v>85.5</v>
      </c>
      <c r="I256" s="82">
        <f t="shared" si="45"/>
        <v>95.317725752508352</v>
      </c>
      <c r="J256" s="74"/>
      <c r="K256" s="74"/>
      <c r="L256" s="74"/>
      <c r="M256" s="75"/>
      <c r="N256" s="79"/>
      <c r="O256" s="78" t="s">
        <v>89</v>
      </c>
      <c r="P256" s="74">
        <v>2</v>
      </c>
      <c r="Q256" s="77"/>
      <c r="R256" s="74">
        <v>88.4</v>
      </c>
      <c r="S256" s="79">
        <f t="shared" si="47"/>
        <v>99.325842696629209</v>
      </c>
      <c r="T256" s="81"/>
      <c r="U256" s="80">
        <f t="shared" si="46"/>
        <v>80.43139679080079</v>
      </c>
      <c r="V256" s="80"/>
    </row>
    <row r="257" spans="1:22" ht="15" customHeight="1" x14ac:dyDescent="0.3">
      <c r="A257" s="72" t="s">
        <v>360</v>
      </c>
      <c r="B257" s="81"/>
      <c r="C257" s="74" t="s">
        <v>497</v>
      </c>
      <c r="D257" s="72" t="s">
        <v>498</v>
      </c>
      <c r="E257" s="73" t="s">
        <v>791</v>
      </c>
      <c r="F257" s="72" t="s">
        <v>13</v>
      </c>
      <c r="G257" s="72" t="s">
        <v>14</v>
      </c>
      <c r="H257" s="74">
        <v>84.736999999999995</v>
      </c>
      <c r="I257" s="82">
        <f t="shared" si="45"/>
        <v>94.46711259754737</v>
      </c>
      <c r="J257" s="74"/>
      <c r="K257" s="74"/>
      <c r="L257" s="74"/>
      <c r="M257" s="75"/>
      <c r="N257" s="79"/>
      <c r="O257" s="78" t="s">
        <v>192</v>
      </c>
      <c r="P257" s="74">
        <v>2</v>
      </c>
      <c r="Q257" s="78" t="s">
        <v>499</v>
      </c>
      <c r="R257" s="74">
        <v>88.6</v>
      </c>
      <c r="S257" s="79">
        <f t="shared" si="47"/>
        <v>99.550561797752806</v>
      </c>
      <c r="T257" s="81"/>
      <c r="U257" s="80">
        <f t="shared" si="46"/>
        <v>79.866304660979779</v>
      </c>
      <c r="V257" s="80"/>
    </row>
    <row r="258" spans="1:22" ht="15" customHeight="1" x14ac:dyDescent="0.3">
      <c r="A258" s="72" t="s">
        <v>360</v>
      </c>
      <c r="B258" s="73" t="s">
        <v>799</v>
      </c>
      <c r="C258" s="74">
        <v>21816177</v>
      </c>
      <c r="D258" s="72" t="s">
        <v>500</v>
      </c>
      <c r="E258" s="73" t="s">
        <v>788</v>
      </c>
      <c r="F258" s="72" t="s">
        <v>13</v>
      </c>
      <c r="G258" s="72" t="s">
        <v>14</v>
      </c>
      <c r="H258" s="74">
        <v>88.05</v>
      </c>
      <c r="I258" s="82">
        <f t="shared" ref="I258:I266" si="48">H258/88.79*100</f>
        <v>99.166572812253619</v>
      </c>
      <c r="J258" s="72"/>
      <c r="K258" s="72" t="s">
        <v>944</v>
      </c>
      <c r="L258" s="74"/>
      <c r="M258" s="75">
        <v>3</v>
      </c>
      <c r="N258" s="76">
        <f>M258/8.66*100</f>
        <v>34.64203233256351</v>
      </c>
      <c r="O258" s="78" t="s">
        <v>419</v>
      </c>
      <c r="P258" s="74">
        <v>7</v>
      </c>
      <c r="Q258" s="77" t="s">
        <v>1040</v>
      </c>
      <c r="R258" s="74">
        <v>88.8</v>
      </c>
      <c r="S258" s="79">
        <f t="shared" si="47"/>
        <v>99.775280898876403</v>
      </c>
      <c r="T258" s="73" t="s">
        <v>790</v>
      </c>
      <c r="U258" s="80">
        <f t="shared" ref="U258:U266" si="49">0.7*I258+0.05*N258+0.25*(P258+S258*0.9)</f>
        <v>95.348140787452891</v>
      </c>
      <c r="V258" s="80"/>
    </row>
    <row r="259" spans="1:22" ht="15" customHeight="1" x14ac:dyDescent="0.3">
      <c r="A259" s="72" t="s">
        <v>360</v>
      </c>
      <c r="B259" s="81"/>
      <c r="C259" s="74" t="s">
        <v>501</v>
      </c>
      <c r="D259" s="72" t="s">
        <v>502</v>
      </c>
      <c r="E259" s="73" t="s">
        <v>788</v>
      </c>
      <c r="F259" s="72" t="s">
        <v>13</v>
      </c>
      <c r="G259" s="72" t="s">
        <v>14</v>
      </c>
      <c r="H259" s="74">
        <v>88.79</v>
      </c>
      <c r="I259" s="82">
        <f t="shared" si="48"/>
        <v>100</v>
      </c>
      <c r="J259" s="74"/>
      <c r="K259" s="72" t="s">
        <v>144</v>
      </c>
      <c r="L259" s="72" t="s">
        <v>503</v>
      </c>
      <c r="M259" s="75"/>
      <c r="N259" s="76"/>
      <c r="O259" s="78" t="s">
        <v>504</v>
      </c>
      <c r="P259" s="74">
        <v>1</v>
      </c>
      <c r="Q259" s="77"/>
      <c r="R259" s="74">
        <v>88.6</v>
      </c>
      <c r="S259" s="79">
        <f t="shared" si="47"/>
        <v>99.550561797752806</v>
      </c>
      <c r="T259" s="81"/>
      <c r="U259" s="80">
        <f t="shared" si="49"/>
        <v>92.648876404494388</v>
      </c>
      <c r="V259" s="80"/>
    </row>
    <row r="260" spans="1:22" ht="15" customHeight="1" x14ac:dyDescent="0.3">
      <c r="A260" s="72" t="s">
        <v>360</v>
      </c>
      <c r="B260" s="81"/>
      <c r="C260" s="74">
        <v>21816170</v>
      </c>
      <c r="D260" s="72" t="s">
        <v>505</v>
      </c>
      <c r="E260" s="73" t="s">
        <v>788</v>
      </c>
      <c r="F260" s="72" t="s">
        <v>13</v>
      </c>
      <c r="G260" s="72" t="s">
        <v>14</v>
      </c>
      <c r="H260" s="74">
        <v>86.74</v>
      </c>
      <c r="I260" s="82">
        <f t="shared" si="48"/>
        <v>97.691181439351269</v>
      </c>
      <c r="J260" s="72"/>
      <c r="K260" s="74"/>
      <c r="L260" s="74"/>
      <c r="M260" s="75"/>
      <c r="N260" s="76"/>
      <c r="O260" s="78" t="s">
        <v>506</v>
      </c>
      <c r="P260" s="74">
        <v>8</v>
      </c>
      <c r="Q260" s="78" t="s">
        <v>1041</v>
      </c>
      <c r="R260" s="74">
        <v>88.6</v>
      </c>
      <c r="S260" s="79">
        <f t="shared" si="47"/>
        <v>99.550561797752806</v>
      </c>
      <c r="T260" s="73" t="s">
        <v>21</v>
      </c>
      <c r="U260" s="80">
        <f t="shared" si="49"/>
        <v>92.782703412040263</v>
      </c>
      <c r="V260" s="80"/>
    </row>
    <row r="261" spans="1:22" ht="15" customHeight="1" x14ac:dyDescent="0.3">
      <c r="A261" s="72" t="s">
        <v>360</v>
      </c>
      <c r="B261" s="81"/>
      <c r="C261" s="74" t="s">
        <v>507</v>
      </c>
      <c r="D261" s="72" t="s">
        <v>508</v>
      </c>
      <c r="E261" s="73" t="s">
        <v>788</v>
      </c>
      <c r="F261" s="72" t="s">
        <v>1042</v>
      </c>
      <c r="G261" s="72" t="s">
        <v>14</v>
      </c>
      <c r="H261" s="74">
        <v>87</v>
      </c>
      <c r="I261" s="82">
        <f t="shared" si="48"/>
        <v>97.984007208018923</v>
      </c>
      <c r="J261" s="74"/>
      <c r="K261" s="74"/>
      <c r="L261" s="74"/>
      <c r="M261" s="75"/>
      <c r="N261" s="76"/>
      <c r="O261" s="78" t="s">
        <v>485</v>
      </c>
      <c r="P261" s="74">
        <v>6</v>
      </c>
      <c r="Q261" s="78" t="s">
        <v>1043</v>
      </c>
      <c r="R261" s="74">
        <v>88.8</v>
      </c>
      <c r="S261" s="79">
        <f t="shared" si="47"/>
        <v>99.775280898876403</v>
      </c>
      <c r="T261" s="73" t="s">
        <v>793</v>
      </c>
      <c r="U261" s="80">
        <f t="shared" si="49"/>
        <v>92.538243247860436</v>
      </c>
      <c r="V261" s="80"/>
    </row>
    <row r="262" spans="1:22" ht="15" customHeight="1" x14ac:dyDescent="0.3">
      <c r="A262" s="72" t="s">
        <v>360</v>
      </c>
      <c r="B262" s="73" t="s">
        <v>799</v>
      </c>
      <c r="C262" s="74">
        <v>21816171</v>
      </c>
      <c r="D262" s="72" t="s">
        <v>509</v>
      </c>
      <c r="E262" s="73" t="s">
        <v>788</v>
      </c>
      <c r="F262" s="72" t="s">
        <v>13</v>
      </c>
      <c r="G262" s="72" t="s">
        <v>14</v>
      </c>
      <c r="H262" s="74">
        <v>86.6</v>
      </c>
      <c r="I262" s="82">
        <f t="shared" si="48"/>
        <v>97.533506025453292</v>
      </c>
      <c r="J262" s="72"/>
      <c r="K262" s="74" t="s">
        <v>1044</v>
      </c>
      <c r="L262" s="74"/>
      <c r="M262" s="75">
        <f>10*1.478*0.4</f>
        <v>5.9119999999999999</v>
      </c>
      <c r="N262" s="76">
        <f>M262/8.66*100</f>
        <v>68.267898383371829</v>
      </c>
      <c r="O262" s="78" t="s">
        <v>240</v>
      </c>
      <c r="P262" s="74">
        <v>5</v>
      </c>
      <c r="Q262" s="78" t="s">
        <v>1045</v>
      </c>
      <c r="R262" s="74">
        <v>88.6</v>
      </c>
      <c r="S262" s="79">
        <f t="shared" si="47"/>
        <v>99.550561797752806</v>
      </c>
      <c r="T262" s="73" t="s">
        <v>790</v>
      </c>
      <c r="U262" s="80">
        <f t="shared" si="49"/>
        <v>95.335725541480286</v>
      </c>
      <c r="V262" s="80"/>
    </row>
    <row r="263" spans="1:22" ht="15" customHeight="1" x14ac:dyDescent="0.3">
      <c r="A263" s="72" t="s">
        <v>360</v>
      </c>
      <c r="B263" s="81"/>
      <c r="C263" s="74">
        <v>21816175</v>
      </c>
      <c r="D263" s="72" t="s">
        <v>510</v>
      </c>
      <c r="E263" s="73" t="s">
        <v>788</v>
      </c>
      <c r="F263" s="72" t="s">
        <v>13</v>
      </c>
      <c r="G263" s="72" t="s">
        <v>14</v>
      </c>
      <c r="H263" s="74">
        <v>87.21</v>
      </c>
      <c r="I263" s="82">
        <f t="shared" si="48"/>
        <v>98.220520328865845</v>
      </c>
      <c r="J263" s="72"/>
      <c r="K263" s="74"/>
      <c r="L263" s="74"/>
      <c r="M263" s="75"/>
      <c r="N263" s="79"/>
      <c r="O263" s="78" t="s">
        <v>511</v>
      </c>
      <c r="P263" s="74">
        <v>3</v>
      </c>
      <c r="Q263" s="78" t="s">
        <v>512</v>
      </c>
      <c r="R263" s="74">
        <v>88.8</v>
      </c>
      <c r="S263" s="79">
        <f t="shared" si="47"/>
        <v>99.775280898876403</v>
      </c>
      <c r="T263" s="81"/>
      <c r="U263" s="80">
        <f t="shared" si="49"/>
        <v>91.953802432453287</v>
      </c>
      <c r="V263" s="80"/>
    </row>
    <row r="264" spans="1:22" ht="15" customHeight="1" x14ac:dyDescent="0.3">
      <c r="A264" s="72" t="s">
        <v>360</v>
      </c>
      <c r="B264" s="81"/>
      <c r="C264" s="74">
        <v>21816176</v>
      </c>
      <c r="D264" s="72" t="s">
        <v>513</v>
      </c>
      <c r="E264" s="73" t="s">
        <v>788</v>
      </c>
      <c r="F264" s="72" t="s">
        <v>13</v>
      </c>
      <c r="G264" s="72" t="s">
        <v>14</v>
      </c>
      <c r="H264" s="74">
        <v>86</v>
      </c>
      <c r="I264" s="82">
        <f t="shared" si="48"/>
        <v>96.857754251604902</v>
      </c>
      <c r="J264" s="72"/>
      <c r="K264" s="74"/>
      <c r="L264" s="74"/>
      <c r="M264" s="75"/>
      <c r="N264" s="79"/>
      <c r="O264" s="78" t="s">
        <v>514</v>
      </c>
      <c r="P264" s="74">
        <v>6</v>
      </c>
      <c r="Q264" s="77"/>
      <c r="R264" s="74">
        <v>88.6</v>
      </c>
      <c r="S264" s="79">
        <f t="shared" si="47"/>
        <v>99.550561797752806</v>
      </c>
      <c r="T264" s="81"/>
      <c r="U264" s="80">
        <f t="shared" si="49"/>
        <v>91.699304380617804</v>
      </c>
      <c r="V264" s="80"/>
    </row>
    <row r="265" spans="1:22" ht="15" customHeight="1" x14ac:dyDescent="0.3">
      <c r="A265" s="72" t="s">
        <v>360</v>
      </c>
      <c r="B265" s="81"/>
      <c r="C265" s="74">
        <v>21816168</v>
      </c>
      <c r="D265" s="72" t="s">
        <v>515</v>
      </c>
      <c r="E265" s="73" t="s">
        <v>788</v>
      </c>
      <c r="F265" s="72" t="s">
        <v>13</v>
      </c>
      <c r="G265" s="72" t="s">
        <v>14</v>
      </c>
      <c r="H265" s="74">
        <v>85.58</v>
      </c>
      <c r="I265" s="82">
        <f t="shared" si="48"/>
        <v>96.384728009911015</v>
      </c>
      <c r="J265" s="72"/>
      <c r="K265" s="74"/>
      <c r="L265" s="74"/>
      <c r="M265" s="75"/>
      <c r="N265" s="79"/>
      <c r="O265" s="78" t="s">
        <v>514</v>
      </c>
      <c r="P265" s="74">
        <v>6</v>
      </c>
      <c r="Q265" s="78" t="s">
        <v>1046</v>
      </c>
      <c r="R265" s="74">
        <v>88.8</v>
      </c>
      <c r="S265" s="79">
        <f t="shared" si="47"/>
        <v>99.775280898876403</v>
      </c>
      <c r="T265" s="81"/>
      <c r="U265" s="80">
        <f t="shared" si="49"/>
        <v>91.418747809184893</v>
      </c>
      <c r="V265" s="80"/>
    </row>
    <row r="266" spans="1:22" ht="15" customHeight="1" x14ac:dyDescent="0.3">
      <c r="A266" s="72" t="s">
        <v>360</v>
      </c>
      <c r="B266" s="81"/>
      <c r="C266" s="74" t="s">
        <v>516</v>
      </c>
      <c r="D266" s="72" t="s">
        <v>517</v>
      </c>
      <c r="E266" s="73" t="s">
        <v>788</v>
      </c>
      <c r="F266" s="72" t="s">
        <v>13</v>
      </c>
      <c r="G266" s="72" t="s">
        <v>14</v>
      </c>
      <c r="H266" s="74">
        <v>84.5</v>
      </c>
      <c r="I266" s="82">
        <f t="shared" si="48"/>
        <v>95.168374816983885</v>
      </c>
      <c r="J266" s="74"/>
      <c r="K266" s="74"/>
      <c r="L266" s="74"/>
      <c r="M266" s="75"/>
      <c r="N266" s="79"/>
      <c r="O266" s="77"/>
      <c r="P266" s="74"/>
      <c r="Q266" s="77"/>
      <c r="R266" s="74">
        <v>88.4</v>
      </c>
      <c r="S266" s="79">
        <f t="shared" si="47"/>
        <v>99.325842696629209</v>
      </c>
      <c r="T266" s="81"/>
      <c r="U266" s="80">
        <f t="shared" si="49"/>
        <v>88.966176978630287</v>
      </c>
      <c r="V266" s="80"/>
    </row>
    <row r="267" spans="1:22" ht="15" customHeight="1" x14ac:dyDescent="0.3">
      <c r="A267" s="83" t="s">
        <v>518</v>
      </c>
      <c r="B267" s="84" t="s">
        <v>796</v>
      </c>
      <c r="C267" s="85" t="s">
        <v>519</v>
      </c>
      <c r="D267" s="83" t="s">
        <v>520</v>
      </c>
      <c r="E267" s="84" t="s">
        <v>789</v>
      </c>
      <c r="F267" s="83" t="s">
        <v>13</v>
      </c>
      <c r="G267" s="83" t="s">
        <v>14</v>
      </c>
      <c r="H267" s="86"/>
      <c r="I267" s="86"/>
      <c r="J267" s="83" t="s">
        <v>15</v>
      </c>
      <c r="K267" s="87" t="s">
        <v>1047</v>
      </c>
      <c r="L267" s="84" t="s">
        <v>1048</v>
      </c>
      <c r="M267" s="88">
        <f>4.813*7+4.248*7+6+3*2</f>
        <v>75.426999999999992</v>
      </c>
      <c r="N267" s="89">
        <f t="shared" ref="N267:N272" si="50">M267/86.98*100</f>
        <v>86.717636238215661</v>
      </c>
      <c r="O267" s="90" t="s">
        <v>521</v>
      </c>
      <c r="P267" s="86"/>
      <c r="Q267" s="90" t="s">
        <v>1049</v>
      </c>
      <c r="R267" s="86">
        <v>90</v>
      </c>
      <c r="S267" s="89">
        <f t="shared" ref="S267:S298" si="51">100*R267/90</f>
        <v>100</v>
      </c>
      <c r="T267" s="83" t="s">
        <v>21</v>
      </c>
      <c r="U267" s="91">
        <f t="shared" ref="U267:U278" si="52">0.8*N267+0.2*(P267+S267*0.9)</f>
        <v>87.374108990572537</v>
      </c>
      <c r="V267" s="91"/>
    </row>
    <row r="268" spans="1:22" ht="15" customHeight="1" x14ac:dyDescent="0.3">
      <c r="A268" s="83" t="s">
        <v>518</v>
      </c>
      <c r="B268" s="84" t="s">
        <v>11</v>
      </c>
      <c r="C268" s="85" t="s">
        <v>522</v>
      </c>
      <c r="D268" s="83" t="s">
        <v>523</v>
      </c>
      <c r="E268" s="84" t="s">
        <v>789</v>
      </c>
      <c r="F268" s="83" t="s">
        <v>13</v>
      </c>
      <c r="G268" s="83" t="s">
        <v>14</v>
      </c>
      <c r="H268" s="86"/>
      <c r="I268" s="86"/>
      <c r="J268" s="83" t="s">
        <v>15</v>
      </c>
      <c r="K268" s="87" t="s">
        <v>524</v>
      </c>
      <c r="L268" s="86"/>
      <c r="M268" s="88">
        <v>72.456000000000003</v>
      </c>
      <c r="N268" s="89">
        <f t="shared" si="50"/>
        <v>83.301908484709131</v>
      </c>
      <c r="O268" s="92" t="s">
        <v>1050</v>
      </c>
      <c r="P268" s="86"/>
      <c r="Q268" s="90" t="s">
        <v>525</v>
      </c>
      <c r="R268" s="86">
        <v>80</v>
      </c>
      <c r="S268" s="89">
        <f t="shared" si="51"/>
        <v>88.888888888888886</v>
      </c>
      <c r="T268" s="83" t="s">
        <v>17</v>
      </c>
      <c r="U268" s="91">
        <f t="shared" si="52"/>
        <v>82.641526787767305</v>
      </c>
      <c r="V268" s="91"/>
    </row>
    <row r="269" spans="1:22" ht="15" customHeight="1" x14ac:dyDescent="0.3">
      <c r="A269" s="83" t="s">
        <v>518</v>
      </c>
      <c r="B269" s="84" t="s">
        <v>11</v>
      </c>
      <c r="C269" s="85" t="s">
        <v>526</v>
      </c>
      <c r="D269" s="83" t="s">
        <v>527</v>
      </c>
      <c r="E269" s="84" t="s">
        <v>789</v>
      </c>
      <c r="F269" s="83" t="s">
        <v>13</v>
      </c>
      <c r="G269" s="83" t="s">
        <v>14</v>
      </c>
      <c r="H269" s="86"/>
      <c r="I269" s="86"/>
      <c r="J269" s="83" t="s">
        <v>15</v>
      </c>
      <c r="K269" s="87" t="s">
        <v>1051</v>
      </c>
      <c r="L269" s="83" t="s">
        <v>144</v>
      </c>
      <c r="M269" s="88">
        <f>(6.792+6.467)*4</f>
        <v>53.036000000000001</v>
      </c>
      <c r="N269" s="89">
        <f t="shared" si="50"/>
        <v>60.974936767072883</v>
      </c>
      <c r="O269" s="92"/>
      <c r="P269" s="86"/>
      <c r="Q269" s="92"/>
      <c r="R269" s="86">
        <v>80</v>
      </c>
      <c r="S269" s="89">
        <f t="shared" si="51"/>
        <v>88.888888888888886</v>
      </c>
      <c r="T269" s="83" t="s">
        <v>21</v>
      </c>
      <c r="U269" s="91">
        <f t="shared" si="52"/>
        <v>64.779949413658301</v>
      </c>
      <c r="V269" s="91"/>
    </row>
    <row r="270" spans="1:22" ht="15" customHeight="1" x14ac:dyDescent="0.3">
      <c r="A270" s="83" t="s">
        <v>518</v>
      </c>
      <c r="B270" s="87"/>
      <c r="C270" s="85" t="s">
        <v>528</v>
      </c>
      <c r="D270" s="83" t="s">
        <v>529</v>
      </c>
      <c r="E270" s="84" t="s">
        <v>789</v>
      </c>
      <c r="F270" s="83" t="s">
        <v>13</v>
      </c>
      <c r="G270" s="83" t="s">
        <v>14</v>
      </c>
      <c r="H270" s="86"/>
      <c r="I270" s="86"/>
      <c r="J270" s="83" t="s">
        <v>15</v>
      </c>
      <c r="K270" s="87" t="s">
        <v>143</v>
      </c>
      <c r="L270" s="86"/>
      <c r="M270" s="88">
        <f>4.614*7</f>
        <v>32.298000000000002</v>
      </c>
      <c r="N270" s="89">
        <f t="shared" si="50"/>
        <v>37.13267417797195</v>
      </c>
      <c r="O270" s="92"/>
      <c r="P270" s="86"/>
      <c r="Q270" s="92" t="s">
        <v>1052</v>
      </c>
      <c r="R270" s="86">
        <v>75</v>
      </c>
      <c r="S270" s="89">
        <f t="shared" si="51"/>
        <v>83.333333333333329</v>
      </c>
      <c r="T270" s="83" t="s">
        <v>17</v>
      </c>
      <c r="U270" s="91">
        <f t="shared" si="52"/>
        <v>44.706139342377561</v>
      </c>
      <c r="V270" s="91"/>
    </row>
    <row r="271" spans="1:22" ht="15" customHeight="1" x14ac:dyDescent="0.3">
      <c r="A271" s="83" t="s">
        <v>518</v>
      </c>
      <c r="B271" s="87"/>
      <c r="C271" s="85">
        <v>11816009</v>
      </c>
      <c r="D271" s="83" t="s">
        <v>530</v>
      </c>
      <c r="E271" s="84" t="s">
        <v>789</v>
      </c>
      <c r="F271" s="83" t="s">
        <v>13</v>
      </c>
      <c r="G271" s="83" t="s">
        <v>14</v>
      </c>
      <c r="H271" s="86"/>
      <c r="I271" s="86"/>
      <c r="J271" s="83"/>
      <c r="K271" s="87" t="s">
        <v>531</v>
      </c>
      <c r="L271" s="86"/>
      <c r="M271" s="88">
        <f>3.911*7</f>
        <v>27.376999999999999</v>
      </c>
      <c r="N271" s="89">
        <f t="shared" si="50"/>
        <v>31.475051736031268</v>
      </c>
      <c r="O271" s="92"/>
      <c r="P271" s="86"/>
      <c r="Q271" s="92"/>
      <c r="R271" s="86">
        <v>80</v>
      </c>
      <c r="S271" s="89">
        <f t="shared" si="51"/>
        <v>88.888888888888886</v>
      </c>
      <c r="T271" s="83" t="s">
        <v>17</v>
      </c>
      <c r="U271" s="91">
        <f t="shared" si="52"/>
        <v>41.180041388825018</v>
      </c>
      <c r="V271" s="91"/>
    </row>
    <row r="272" spans="1:22" ht="15" customHeight="1" x14ac:dyDescent="0.3">
      <c r="A272" s="83" t="s">
        <v>518</v>
      </c>
      <c r="B272" s="87"/>
      <c r="C272" s="85" t="s">
        <v>532</v>
      </c>
      <c r="D272" s="83" t="s">
        <v>533</v>
      </c>
      <c r="E272" s="84" t="s">
        <v>789</v>
      </c>
      <c r="F272" s="83" t="s">
        <v>13</v>
      </c>
      <c r="G272" s="83" t="s">
        <v>14</v>
      </c>
      <c r="H272" s="86"/>
      <c r="I272" s="86"/>
      <c r="J272" s="83"/>
      <c r="K272" s="86"/>
      <c r="L272" s="84" t="s">
        <v>846</v>
      </c>
      <c r="M272" s="88">
        <v>6</v>
      </c>
      <c r="N272" s="89">
        <f t="shared" si="50"/>
        <v>6.8981375028742242</v>
      </c>
      <c r="O272" s="92"/>
      <c r="P272" s="86"/>
      <c r="Q272" s="92"/>
      <c r="R272" s="86">
        <v>80</v>
      </c>
      <c r="S272" s="89">
        <f t="shared" si="51"/>
        <v>88.888888888888886</v>
      </c>
      <c r="T272" s="83" t="s">
        <v>17</v>
      </c>
      <c r="U272" s="91">
        <f t="shared" si="52"/>
        <v>21.518510002299379</v>
      </c>
      <c r="V272" s="91"/>
    </row>
    <row r="273" spans="1:22" ht="15" customHeight="1" x14ac:dyDescent="0.3">
      <c r="A273" s="83" t="s">
        <v>518</v>
      </c>
      <c r="B273" s="87"/>
      <c r="C273" s="85" t="s">
        <v>534</v>
      </c>
      <c r="D273" s="83" t="s">
        <v>535</v>
      </c>
      <c r="E273" s="84" t="s">
        <v>789</v>
      </c>
      <c r="F273" s="83" t="s">
        <v>13</v>
      </c>
      <c r="G273" s="83" t="s">
        <v>14</v>
      </c>
      <c r="H273" s="86"/>
      <c r="I273" s="86"/>
      <c r="J273" s="83"/>
      <c r="K273" s="83" t="s">
        <v>144</v>
      </c>
      <c r="L273" s="86"/>
      <c r="M273" s="88"/>
      <c r="N273" s="89"/>
      <c r="O273" s="90" t="s">
        <v>536</v>
      </c>
      <c r="P273" s="86"/>
      <c r="Q273" s="90" t="s">
        <v>537</v>
      </c>
      <c r="R273" s="86">
        <v>90</v>
      </c>
      <c r="S273" s="89">
        <f t="shared" si="51"/>
        <v>100</v>
      </c>
      <c r="T273" s="83" t="s">
        <v>17</v>
      </c>
      <c r="U273" s="91">
        <f t="shared" si="52"/>
        <v>18</v>
      </c>
      <c r="V273" s="91"/>
    </row>
    <row r="274" spans="1:22" ht="15" customHeight="1" x14ac:dyDescent="0.3">
      <c r="A274" s="83" t="s">
        <v>518</v>
      </c>
      <c r="B274" s="87"/>
      <c r="C274" s="85" t="s">
        <v>538</v>
      </c>
      <c r="D274" s="83" t="s">
        <v>539</v>
      </c>
      <c r="E274" s="84" t="s">
        <v>789</v>
      </c>
      <c r="F274" s="83" t="s">
        <v>13</v>
      </c>
      <c r="G274" s="83" t="s">
        <v>14</v>
      </c>
      <c r="H274" s="86"/>
      <c r="I274" s="86"/>
      <c r="J274" s="83"/>
      <c r="K274" s="86"/>
      <c r="L274" s="86"/>
      <c r="M274" s="88"/>
      <c r="N274" s="89"/>
      <c r="O274" s="92"/>
      <c r="P274" s="86"/>
      <c r="Q274" s="90" t="s">
        <v>1053</v>
      </c>
      <c r="R274" s="86">
        <v>85</v>
      </c>
      <c r="S274" s="89">
        <f t="shared" si="51"/>
        <v>94.444444444444443</v>
      </c>
      <c r="T274" s="83" t="s">
        <v>17</v>
      </c>
      <c r="U274" s="91">
        <f t="shared" si="52"/>
        <v>17</v>
      </c>
      <c r="V274" s="91"/>
    </row>
    <row r="275" spans="1:22" ht="15" customHeight="1" x14ac:dyDescent="0.3">
      <c r="A275" s="83" t="s">
        <v>518</v>
      </c>
      <c r="B275" s="87"/>
      <c r="C275" s="85" t="s">
        <v>540</v>
      </c>
      <c r="D275" s="83" t="s">
        <v>541</v>
      </c>
      <c r="E275" s="84" t="s">
        <v>789</v>
      </c>
      <c r="F275" s="83" t="s">
        <v>13</v>
      </c>
      <c r="G275" s="83" t="s">
        <v>14</v>
      </c>
      <c r="H275" s="86"/>
      <c r="I275" s="86"/>
      <c r="J275" s="83" t="s">
        <v>15</v>
      </c>
      <c r="K275" s="83" t="s">
        <v>144</v>
      </c>
      <c r="L275" s="86"/>
      <c r="M275" s="88"/>
      <c r="N275" s="89"/>
      <c r="O275" s="92"/>
      <c r="P275" s="86"/>
      <c r="Q275" s="92" t="s">
        <v>1052</v>
      </c>
      <c r="R275" s="86">
        <v>85</v>
      </c>
      <c r="S275" s="89">
        <f t="shared" si="51"/>
        <v>94.444444444444443</v>
      </c>
      <c r="T275" s="86"/>
      <c r="U275" s="91">
        <f t="shared" si="52"/>
        <v>17</v>
      </c>
      <c r="V275" s="91"/>
    </row>
    <row r="276" spans="1:22" ht="15" customHeight="1" x14ac:dyDescent="0.3">
      <c r="A276" s="83" t="s">
        <v>518</v>
      </c>
      <c r="B276" s="87"/>
      <c r="C276" s="85" t="s">
        <v>542</v>
      </c>
      <c r="D276" s="83" t="s">
        <v>543</v>
      </c>
      <c r="E276" s="84" t="s">
        <v>789</v>
      </c>
      <c r="F276" s="83" t="s">
        <v>13</v>
      </c>
      <c r="G276" s="83" t="s">
        <v>14</v>
      </c>
      <c r="H276" s="86"/>
      <c r="I276" s="86"/>
      <c r="J276" s="83"/>
      <c r="K276" s="83" t="s">
        <v>144</v>
      </c>
      <c r="L276" s="86"/>
      <c r="M276" s="88"/>
      <c r="N276" s="89"/>
      <c r="O276" s="92"/>
      <c r="P276" s="86"/>
      <c r="Q276" s="92"/>
      <c r="R276" s="86">
        <v>80</v>
      </c>
      <c r="S276" s="89">
        <f t="shared" si="51"/>
        <v>88.888888888888886</v>
      </c>
      <c r="T276" s="86"/>
      <c r="U276" s="91">
        <f t="shared" si="52"/>
        <v>16</v>
      </c>
      <c r="V276" s="91"/>
    </row>
    <row r="277" spans="1:22" ht="15" customHeight="1" x14ac:dyDescent="0.3">
      <c r="A277" s="83" t="s">
        <v>518</v>
      </c>
      <c r="B277" s="87"/>
      <c r="C277" s="85" t="s">
        <v>544</v>
      </c>
      <c r="D277" s="83" t="s">
        <v>545</v>
      </c>
      <c r="E277" s="84" t="s">
        <v>789</v>
      </c>
      <c r="F277" s="83" t="s">
        <v>13</v>
      </c>
      <c r="G277" s="83" t="s">
        <v>14</v>
      </c>
      <c r="H277" s="86"/>
      <c r="I277" s="86"/>
      <c r="J277" s="83" t="s">
        <v>15</v>
      </c>
      <c r="K277" s="86"/>
      <c r="L277" s="83" t="s">
        <v>144</v>
      </c>
      <c r="M277" s="88"/>
      <c r="N277" s="89"/>
      <c r="O277" s="90"/>
      <c r="P277" s="86"/>
      <c r="Q277" s="90" t="s">
        <v>546</v>
      </c>
      <c r="R277" s="86">
        <v>80</v>
      </c>
      <c r="S277" s="89">
        <f t="shared" si="51"/>
        <v>88.888888888888886</v>
      </c>
      <c r="T277" s="86"/>
      <c r="U277" s="91">
        <f t="shared" si="52"/>
        <v>16</v>
      </c>
      <c r="V277" s="91"/>
    </row>
    <row r="278" spans="1:22" ht="15" customHeight="1" x14ac:dyDescent="0.3">
      <c r="A278" s="83" t="s">
        <v>518</v>
      </c>
      <c r="B278" s="87"/>
      <c r="C278" s="85" t="s">
        <v>547</v>
      </c>
      <c r="D278" s="83" t="s">
        <v>548</v>
      </c>
      <c r="E278" s="84" t="s">
        <v>789</v>
      </c>
      <c r="F278" s="83" t="s">
        <v>13</v>
      </c>
      <c r="G278" s="83" t="s">
        <v>14</v>
      </c>
      <c r="H278" s="86"/>
      <c r="I278" s="86"/>
      <c r="J278" s="83"/>
      <c r="K278" s="86"/>
      <c r="L278" s="86"/>
      <c r="M278" s="88"/>
      <c r="N278" s="89"/>
      <c r="O278" s="92"/>
      <c r="P278" s="86"/>
      <c r="Q278" s="90" t="s">
        <v>549</v>
      </c>
      <c r="R278" s="86">
        <v>78</v>
      </c>
      <c r="S278" s="89">
        <f t="shared" si="51"/>
        <v>86.666666666666671</v>
      </c>
      <c r="T278" s="86"/>
      <c r="U278" s="91">
        <f t="shared" si="52"/>
        <v>15.600000000000001</v>
      </c>
      <c r="V278" s="91"/>
    </row>
    <row r="279" spans="1:22" ht="15" customHeight="1" x14ac:dyDescent="0.3">
      <c r="A279" s="83" t="s">
        <v>518</v>
      </c>
      <c r="B279" s="87"/>
      <c r="C279" s="85" t="s">
        <v>550</v>
      </c>
      <c r="D279" s="83" t="s">
        <v>551</v>
      </c>
      <c r="E279" s="84" t="s">
        <v>808</v>
      </c>
      <c r="F279" s="83" t="s">
        <v>13</v>
      </c>
      <c r="G279" s="83" t="s">
        <v>14</v>
      </c>
      <c r="H279" s="86">
        <v>88.33</v>
      </c>
      <c r="I279" s="93">
        <f>(H279/88.33)*100</f>
        <v>100</v>
      </c>
      <c r="J279" s="83"/>
      <c r="K279" s="86"/>
      <c r="L279" s="86"/>
      <c r="M279" s="88"/>
      <c r="N279" s="89"/>
      <c r="O279" s="90" t="s">
        <v>552</v>
      </c>
      <c r="P279" s="86">
        <v>3</v>
      </c>
      <c r="Q279" s="90" t="s">
        <v>1054</v>
      </c>
      <c r="R279" s="86">
        <v>85</v>
      </c>
      <c r="S279" s="89">
        <f t="shared" si="51"/>
        <v>94.444444444444443</v>
      </c>
      <c r="T279" s="83" t="s">
        <v>21</v>
      </c>
      <c r="U279" s="91">
        <f>0.7*I279+0.15*N279+0.15*(P279+S279*0.9)</f>
        <v>83.2</v>
      </c>
      <c r="V279" s="91"/>
    </row>
    <row r="280" spans="1:22" ht="15" customHeight="1" x14ac:dyDescent="0.3">
      <c r="A280" s="83" t="s">
        <v>518</v>
      </c>
      <c r="B280" s="87"/>
      <c r="C280" s="85" t="s">
        <v>553</v>
      </c>
      <c r="D280" s="83" t="s">
        <v>554</v>
      </c>
      <c r="E280" s="84" t="s">
        <v>808</v>
      </c>
      <c r="F280" s="83" t="s">
        <v>13</v>
      </c>
      <c r="G280" s="83" t="s">
        <v>14</v>
      </c>
      <c r="H280" s="88">
        <v>88</v>
      </c>
      <c r="I280" s="93">
        <f>(H280/88.33)*100</f>
        <v>99.62640099626401</v>
      </c>
      <c r="J280" s="83"/>
      <c r="K280" s="86"/>
      <c r="L280" s="86"/>
      <c r="M280" s="88"/>
      <c r="N280" s="89"/>
      <c r="O280" s="90" t="s">
        <v>555</v>
      </c>
      <c r="P280" s="86">
        <v>2</v>
      </c>
      <c r="Q280" s="90" t="s">
        <v>1055</v>
      </c>
      <c r="R280" s="86">
        <v>75</v>
      </c>
      <c r="S280" s="89">
        <f t="shared" si="51"/>
        <v>83.333333333333329</v>
      </c>
      <c r="T280" s="83" t="s">
        <v>17</v>
      </c>
      <c r="U280" s="91">
        <f>0.7*I280+0.15*N280+0.15*(P280+S280*0.9)</f>
        <v>81.288480697384799</v>
      </c>
      <c r="V280" s="91"/>
    </row>
    <row r="281" spans="1:22" ht="15" customHeight="1" x14ac:dyDescent="0.3">
      <c r="A281" s="83" t="s">
        <v>518</v>
      </c>
      <c r="B281" s="87"/>
      <c r="C281" s="85">
        <v>11816037</v>
      </c>
      <c r="D281" s="83" t="s">
        <v>556</v>
      </c>
      <c r="E281" s="84" t="s">
        <v>808</v>
      </c>
      <c r="F281" s="83" t="s">
        <v>13</v>
      </c>
      <c r="G281" s="83" t="s">
        <v>14</v>
      </c>
      <c r="H281" s="88">
        <v>87</v>
      </c>
      <c r="I281" s="93">
        <f>(H281/88.33)*100</f>
        <v>98.494282803124648</v>
      </c>
      <c r="J281" s="83"/>
      <c r="K281" s="86"/>
      <c r="L281" s="86"/>
      <c r="M281" s="88"/>
      <c r="N281" s="89"/>
      <c r="O281" s="90" t="s">
        <v>557</v>
      </c>
      <c r="P281" s="86">
        <v>3</v>
      </c>
      <c r="Q281" s="90" t="s">
        <v>1056</v>
      </c>
      <c r="R281" s="86">
        <v>80</v>
      </c>
      <c r="S281" s="89">
        <f t="shared" si="51"/>
        <v>88.888888888888886</v>
      </c>
      <c r="T281" s="83" t="s">
        <v>790</v>
      </c>
      <c r="U281" s="91">
        <f>0.7*I281+0.15*N281+0.15*(P281+S281*0.9)</f>
        <v>81.395997962187252</v>
      </c>
      <c r="V281" s="91"/>
    </row>
    <row r="282" spans="1:22" ht="15" customHeight="1" x14ac:dyDescent="0.3">
      <c r="A282" s="83" t="s">
        <v>518</v>
      </c>
      <c r="B282" s="84" t="s">
        <v>11</v>
      </c>
      <c r="C282" s="85" t="s">
        <v>558</v>
      </c>
      <c r="D282" s="83" t="s">
        <v>559</v>
      </c>
      <c r="E282" s="83" t="s">
        <v>861</v>
      </c>
      <c r="F282" s="83" t="s">
        <v>13</v>
      </c>
      <c r="G282" s="83" t="s">
        <v>14</v>
      </c>
      <c r="H282" s="86"/>
      <c r="I282" s="86"/>
      <c r="J282" s="83" t="s">
        <v>15</v>
      </c>
      <c r="K282" s="87" t="s">
        <v>1057</v>
      </c>
      <c r="L282" s="86"/>
      <c r="M282" s="88">
        <v>19.725999999999999</v>
      </c>
      <c r="N282" s="89">
        <f>M282/54.82*100</f>
        <v>35.983217803721267</v>
      </c>
      <c r="O282" s="90" t="s">
        <v>560</v>
      </c>
      <c r="P282" s="86">
        <v>2</v>
      </c>
      <c r="Q282" s="90" t="s">
        <v>1058</v>
      </c>
      <c r="R282" s="86">
        <v>90</v>
      </c>
      <c r="S282" s="89">
        <f t="shared" si="51"/>
        <v>100</v>
      </c>
      <c r="T282" s="84" t="s">
        <v>21</v>
      </c>
      <c r="U282" s="91">
        <f t="shared" ref="U282:U287" si="53">0.8*N282+0.2*(P282+S282*0.9)</f>
        <v>47.186574242977017</v>
      </c>
      <c r="V282" s="91"/>
    </row>
    <row r="283" spans="1:22" ht="15" customHeight="1" x14ac:dyDescent="0.3">
      <c r="A283" s="83" t="s">
        <v>518</v>
      </c>
      <c r="B283" s="87"/>
      <c r="C283" s="85">
        <v>21716041</v>
      </c>
      <c r="D283" s="83" t="s">
        <v>561</v>
      </c>
      <c r="E283" s="83" t="s">
        <v>861</v>
      </c>
      <c r="F283" s="83" t="s">
        <v>13</v>
      </c>
      <c r="G283" s="83" t="s">
        <v>14</v>
      </c>
      <c r="H283" s="86"/>
      <c r="I283" s="86"/>
      <c r="J283" s="83" t="s">
        <v>15</v>
      </c>
      <c r="K283" s="86"/>
      <c r="L283" s="84" t="s">
        <v>846</v>
      </c>
      <c r="M283" s="88">
        <v>6</v>
      </c>
      <c r="N283" s="89">
        <f>M283/54.82*100</f>
        <v>10.944910616563298</v>
      </c>
      <c r="O283" s="92" t="s">
        <v>1059</v>
      </c>
      <c r="P283" s="86">
        <v>10</v>
      </c>
      <c r="Q283" s="92" t="s">
        <v>562</v>
      </c>
      <c r="R283" s="86">
        <v>90</v>
      </c>
      <c r="S283" s="89">
        <f t="shared" si="51"/>
        <v>100</v>
      </c>
      <c r="T283" s="84" t="s">
        <v>856</v>
      </c>
      <c r="U283" s="91">
        <f t="shared" si="53"/>
        <v>28.755928493250639</v>
      </c>
      <c r="V283" s="91"/>
    </row>
    <row r="284" spans="1:22" ht="15" customHeight="1" x14ac:dyDescent="0.3">
      <c r="A284" s="83" t="s">
        <v>518</v>
      </c>
      <c r="B284" s="87"/>
      <c r="C284" s="85">
        <v>21716035</v>
      </c>
      <c r="D284" s="83" t="s">
        <v>563</v>
      </c>
      <c r="E284" s="83" t="s">
        <v>861</v>
      </c>
      <c r="F284" s="83" t="s">
        <v>13</v>
      </c>
      <c r="G284" s="83" t="s">
        <v>14</v>
      </c>
      <c r="H284" s="86"/>
      <c r="I284" s="86"/>
      <c r="J284" s="83" t="s">
        <v>15</v>
      </c>
      <c r="K284" s="86" t="s">
        <v>564</v>
      </c>
      <c r="L284" s="86"/>
      <c r="M284" s="88">
        <v>6.3049999999999997</v>
      </c>
      <c r="N284" s="89">
        <f>M284/54.82*100</f>
        <v>11.501276906238598</v>
      </c>
      <c r="O284" s="90" t="s">
        <v>565</v>
      </c>
      <c r="P284" s="86"/>
      <c r="Q284" s="92"/>
      <c r="R284" s="86">
        <v>80</v>
      </c>
      <c r="S284" s="89">
        <f t="shared" si="51"/>
        <v>88.888888888888886</v>
      </c>
      <c r="T284" s="84" t="s">
        <v>21</v>
      </c>
      <c r="U284" s="91">
        <f t="shared" si="53"/>
        <v>25.201021524990878</v>
      </c>
      <c r="V284" s="91"/>
    </row>
    <row r="285" spans="1:22" ht="15" customHeight="1" x14ac:dyDescent="0.3">
      <c r="A285" s="83" t="s">
        <v>518</v>
      </c>
      <c r="B285" s="87"/>
      <c r="C285" s="85" t="s">
        <v>566</v>
      </c>
      <c r="D285" s="83" t="s">
        <v>567</v>
      </c>
      <c r="E285" s="83" t="s">
        <v>861</v>
      </c>
      <c r="F285" s="83" t="s">
        <v>13</v>
      </c>
      <c r="G285" s="83" t="s">
        <v>14</v>
      </c>
      <c r="H285" s="86"/>
      <c r="I285" s="86"/>
      <c r="J285" s="83" t="s">
        <v>15</v>
      </c>
      <c r="K285" s="86" t="s">
        <v>76</v>
      </c>
      <c r="L285" s="86"/>
      <c r="M285" s="88">
        <v>5.2380000000000004</v>
      </c>
      <c r="N285" s="89">
        <f>M285/54.82*100</f>
        <v>9.5549069682597612</v>
      </c>
      <c r="O285" s="90" t="s">
        <v>552</v>
      </c>
      <c r="P285" s="86"/>
      <c r="Q285" s="92"/>
      <c r="R285" s="86">
        <v>75</v>
      </c>
      <c r="S285" s="89">
        <f t="shared" si="51"/>
        <v>83.333333333333329</v>
      </c>
      <c r="T285" s="86"/>
      <c r="U285" s="91">
        <f t="shared" si="53"/>
        <v>22.64392557460781</v>
      </c>
      <c r="V285" s="91"/>
    </row>
    <row r="286" spans="1:22" ht="15" customHeight="1" x14ac:dyDescent="0.3">
      <c r="A286" s="83" t="s">
        <v>518</v>
      </c>
      <c r="B286" s="87"/>
      <c r="C286" s="85" t="s">
        <v>568</v>
      </c>
      <c r="D286" s="83" t="s">
        <v>569</v>
      </c>
      <c r="E286" s="83" t="s">
        <v>861</v>
      </c>
      <c r="F286" s="83" t="s">
        <v>13</v>
      </c>
      <c r="G286" s="83" t="s">
        <v>14</v>
      </c>
      <c r="H286" s="86"/>
      <c r="I286" s="86"/>
      <c r="J286" s="83" t="s">
        <v>15</v>
      </c>
      <c r="K286" s="86" t="s">
        <v>570</v>
      </c>
      <c r="L286" s="86"/>
      <c r="M286" s="88">
        <v>2.3149999999999999</v>
      </c>
      <c r="N286" s="89">
        <f>M286/54.82*100</f>
        <v>4.2229113462240058</v>
      </c>
      <c r="O286" s="90" t="s">
        <v>571</v>
      </c>
      <c r="P286" s="86"/>
      <c r="Q286" s="92" t="s">
        <v>1060</v>
      </c>
      <c r="R286" s="86">
        <v>75</v>
      </c>
      <c r="S286" s="89">
        <f t="shared" si="51"/>
        <v>83.333333333333329</v>
      </c>
      <c r="T286" s="86"/>
      <c r="U286" s="91">
        <f t="shared" si="53"/>
        <v>18.378329076979206</v>
      </c>
      <c r="V286" s="91"/>
    </row>
    <row r="287" spans="1:22" ht="15" customHeight="1" x14ac:dyDescent="0.3">
      <c r="A287" s="83" t="s">
        <v>518</v>
      </c>
      <c r="B287" s="87"/>
      <c r="C287" s="85">
        <v>21716042</v>
      </c>
      <c r="D287" s="83" t="s">
        <v>572</v>
      </c>
      <c r="E287" s="83" t="s">
        <v>861</v>
      </c>
      <c r="F287" s="83" t="s">
        <v>13</v>
      </c>
      <c r="G287" s="83" t="s">
        <v>14</v>
      </c>
      <c r="H287" s="86"/>
      <c r="I287" s="86"/>
      <c r="J287" s="83" t="s">
        <v>15</v>
      </c>
      <c r="K287" s="86"/>
      <c r="L287" s="86"/>
      <c r="M287" s="88"/>
      <c r="N287" s="89"/>
      <c r="O287" s="90" t="s">
        <v>573</v>
      </c>
      <c r="P287" s="86"/>
      <c r="Q287" s="90" t="s">
        <v>1061</v>
      </c>
      <c r="R287" s="86">
        <v>80</v>
      </c>
      <c r="S287" s="89">
        <f t="shared" si="51"/>
        <v>88.888888888888886</v>
      </c>
      <c r="T287" s="86"/>
      <c r="U287" s="91">
        <f t="shared" si="53"/>
        <v>16</v>
      </c>
      <c r="V287" s="91"/>
    </row>
    <row r="288" spans="1:22" ht="15" customHeight="1" x14ac:dyDescent="0.3">
      <c r="A288" s="83" t="s">
        <v>518</v>
      </c>
      <c r="B288" s="87"/>
      <c r="C288" s="86" t="s">
        <v>574</v>
      </c>
      <c r="D288" s="83" t="s">
        <v>575</v>
      </c>
      <c r="E288" s="84" t="s">
        <v>791</v>
      </c>
      <c r="F288" s="83" t="s">
        <v>13</v>
      </c>
      <c r="G288" s="83" t="s">
        <v>14</v>
      </c>
      <c r="H288" s="88">
        <v>87.545000000000002</v>
      </c>
      <c r="I288" s="88">
        <f t="shared" ref="I288:I294" si="54">H288/88.36*100</f>
        <v>99.077636939791773</v>
      </c>
      <c r="J288" s="83"/>
      <c r="K288" s="86"/>
      <c r="L288" s="86"/>
      <c r="M288" s="88"/>
      <c r="N288" s="89"/>
      <c r="O288" s="90" t="s">
        <v>576</v>
      </c>
      <c r="P288" s="86">
        <v>5</v>
      </c>
      <c r="Q288" s="92" t="s">
        <v>1052</v>
      </c>
      <c r="R288" s="86">
        <v>80</v>
      </c>
      <c r="S288" s="89">
        <f t="shared" si="51"/>
        <v>88.888888888888886</v>
      </c>
      <c r="T288" s="84" t="s">
        <v>101</v>
      </c>
      <c r="U288" s="91">
        <f t="shared" ref="U288:U294" si="55">0.7*I288+0.15*N288+0.15*(P288+S288*0.9)</f>
        <v>82.104345857854241</v>
      </c>
      <c r="V288" s="91"/>
    </row>
    <row r="289" spans="1:22" ht="15" customHeight="1" x14ac:dyDescent="0.3">
      <c r="A289" s="83" t="s">
        <v>518</v>
      </c>
      <c r="B289" s="87"/>
      <c r="C289" s="86" t="s">
        <v>577</v>
      </c>
      <c r="D289" s="83" t="s">
        <v>578</v>
      </c>
      <c r="E289" s="84" t="s">
        <v>791</v>
      </c>
      <c r="F289" s="83" t="s">
        <v>13</v>
      </c>
      <c r="G289" s="83" t="s">
        <v>14</v>
      </c>
      <c r="H289" s="88">
        <v>88.364000000000004</v>
      </c>
      <c r="I289" s="88">
        <f t="shared" si="54"/>
        <v>100.00452693526482</v>
      </c>
      <c r="J289" s="83"/>
      <c r="K289" s="86"/>
      <c r="L289" s="86"/>
      <c r="M289" s="88"/>
      <c r="N289" s="89"/>
      <c r="O289" s="92"/>
      <c r="P289" s="86"/>
      <c r="Q289" s="92"/>
      <c r="R289" s="86">
        <v>75</v>
      </c>
      <c r="S289" s="89">
        <f t="shared" si="51"/>
        <v>83.333333333333329</v>
      </c>
      <c r="T289" s="84" t="s">
        <v>17</v>
      </c>
      <c r="U289" s="91">
        <f t="shared" si="55"/>
        <v>81.25316885468537</v>
      </c>
      <c r="V289" s="91"/>
    </row>
    <row r="290" spans="1:22" ht="15" customHeight="1" x14ac:dyDescent="0.3">
      <c r="A290" s="83" t="s">
        <v>518</v>
      </c>
      <c r="B290" s="87"/>
      <c r="C290" s="85">
        <v>21816039</v>
      </c>
      <c r="D290" s="83" t="s">
        <v>579</v>
      </c>
      <c r="E290" s="84" t="s">
        <v>791</v>
      </c>
      <c r="F290" s="83" t="s">
        <v>13</v>
      </c>
      <c r="G290" s="83" t="s">
        <v>14</v>
      </c>
      <c r="H290" s="88">
        <v>84.308000000000007</v>
      </c>
      <c r="I290" s="88">
        <f t="shared" si="54"/>
        <v>95.414214576731553</v>
      </c>
      <c r="J290" s="83"/>
      <c r="K290" s="86"/>
      <c r="L290" s="86"/>
      <c r="M290" s="88"/>
      <c r="N290" s="89"/>
      <c r="O290" s="90" t="s">
        <v>580</v>
      </c>
      <c r="P290" s="86">
        <v>5</v>
      </c>
      <c r="Q290" s="92"/>
      <c r="R290" s="86">
        <v>85</v>
      </c>
      <c r="S290" s="89">
        <f t="shared" si="51"/>
        <v>94.444444444444443</v>
      </c>
      <c r="T290" s="84" t="s">
        <v>17</v>
      </c>
      <c r="U290" s="91">
        <f t="shared" si="55"/>
        <v>80.289950203712081</v>
      </c>
      <c r="V290" s="91"/>
    </row>
    <row r="291" spans="1:22" ht="15" customHeight="1" x14ac:dyDescent="0.3">
      <c r="A291" s="83" t="s">
        <v>518</v>
      </c>
      <c r="B291" s="87"/>
      <c r="C291" s="85">
        <v>21816035</v>
      </c>
      <c r="D291" s="83" t="s">
        <v>581</v>
      </c>
      <c r="E291" s="84" t="s">
        <v>791</v>
      </c>
      <c r="F291" s="83" t="s">
        <v>13</v>
      </c>
      <c r="G291" s="83" t="s">
        <v>14</v>
      </c>
      <c r="H291" s="88">
        <v>84.460999999999999</v>
      </c>
      <c r="I291" s="88">
        <f t="shared" si="54"/>
        <v>95.58736985061114</v>
      </c>
      <c r="J291" s="83"/>
      <c r="K291" s="86"/>
      <c r="L291" s="86"/>
      <c r="M291" s="88"/>
      <c r="N291" s="89"/>
      <c r="O291" s="90" t="s">
        <v>582</v>
      </c>
      <c r="P291" s="86">
        <v>1</v>
      </c>
      <c r="Q291" s="92"/>
      <c r="R291" s="86">
        <v>80</v>
      </c>
      <c r="S291" s="89">
        <f t="shared" si="51"/>
        <v>88.888888888888886</v>
      </c>
      <c r="T291" s="84" t="s">
        <v>17</v>
      </c>
      <c r="U291" s="91">
        <f t="shared" si="55"/>
        <v>79.061158895427795</v>
      </c>
      <c r="V291" s="91"/>
    </row>
    <row r="292" spans="1:22" ht="15" customHeight="1" x14ac:dyDescent="0.3">
      <c r="A292" s="83" t="s">
        <v>518</v>
      </c>
      <c r="B292" s="87"/>
      <c r="C292" s="85">
        <v>21816043</v>
      </c>
      <c r="D292" s="83" t="s">
        <v>1062</v>
      </c>
      <c r="E292" s="84" t="s">
        <v>791</v>
      </c>
      <c r="F292" s="83" t="s">
        <v>13</v>
      </c>
      <c r="G292" s="83" t="s">
        <v>14</v>
      </c>
      <c r="H292" s="88">
        <v>83.182000000000002</v>
      </c>
      <c r="I292" s="88">
        <f t="shared" si="54"/>
        <v>94.139882299683123</v>
      </c>
      <c r="J292" s="83"/>
      <c r="K292" s="86"/>
      <c r="L292" s="86"/>
      <c r="M292" s="88"/>
      <c r="N292" s="89"/>
      <c r="O292" s="90" t="s">
        <v>583</v>
      </c>
      <c r="P292" s="86">
        <v>1</v>
      </c>
      <c r="Q292" s="92"/>
      <c r="R292" s="86">
        <v>80</v>
      </c>
      <c r="S292" s="89">
        <f t="shared" si="51"/>
        <v>88.888888888888886</v>
      </c>
      <c r="T292" s="86"/>
      <c r="U292" s="91">
        <f t="shared" si="55"/>
        <v>78.047917609778182</v>
      </c>
      <c r="V292" s="91"/>
    </row>
    <row r="293" spans="1:22" ht="15" customHeight="1" x14ac:dyDescent="0.3">
      <c r="A293" s="83" t="s">
        <v>518</v>
      </c>
      <c r="B293" s="87"/>
      <c r="C293" s="86" t="s">
        <v>584</v>
      </c>
      <c r="D293" s="83" t="s">
        <v>585</v>
      </c>
      <c r="E293" s="84" t="s">
        <v>791</v>
      </c>
      <c r="F293" s="83" t="s">
        <v>13</v>
      </c>
      <c r="G293" s="83" t="s">
        <v>14</v>
      </c>
      <c r="H293" s="88">
        <v>85.090999999999994</v>
      </c>
      <c r="I293" s="88">
        <f t="shared" si="54"/>
        <v>96.300362154821187</v>
      </c>
      <c r="J293" s="83"/>
      <c r="K293" s="86"/>
      <c r="L293" s="86"/>
      <c r="M293" s="88"/>
      <c r="N293" s="89"/>
      <c r="O293" s="90" t="s">
        <v>586</v>
      </c>
      <c r="P293" s="86"/>
      <c r="Q293" s="90" t="s">
        <v>1063</v>
      </c>
      <c r="R293" s="86">
        <v>75</v>
      </c>
      <c r="S293" s="89">
        <f t="shared" si="51"/>
        <v>83.333333333333329</v>
      </c>
      <c r="T293" s="86"/>
      <c r="U293" s="91">
        <f t="shared" si="55"/>
        <v>78.660253508374822</v>
      </c>
      <c r="V293" s="91"/>
    </row>
    <row r="294" spans="1:22" ht="15" customHeight="1" x14ac:dyDescent="0.3">
      <c r="A294" s="83" t="s">
        <v>518</v>
      </c>
      <c r="B294" s="87"/>
      <c r="C294" s="85" t="s">
        <v>587</v>
      </c>
      <c r="D294" s="83" t="s">
        <v>588</v>
      </c>
      <c r="E294" s="84" t="s">
        <v>791</v>
      </c>
      <c r="F294" s="83" t="s">
        <v>13</v>
      </c>
      <c r="G294" s="83" t="s">
        <v>14</v>
      </c>
      <c r="H294" s="86">
        <v>81.23</v>
      </c>
      <c r="I294" s="88">
        <f t="shared" si="54"/>
        <v>91.930737890448171</v>
      </c>
      <c r="J294" s="83"/>
      <c r="K294" s="86"/>
      <c r="L294" s="86"/>
      <c r="M294" s="88"/>
      <c r="N294" s="89"/>
      <c r="O294" s="90" t="s">
        <v>589</v>
      </c>
      <c r="P294" s="86">
        <v>1</v>
      </c>
      <c r="Q294" s="92"/>
      <c r="R294" s="86">
        <v>80</v>
      </c>
      <c r="S294" s="89">
        <f t="shared" si="51"/>
        <v>88.888888888888886</v>
      </c>
      <c r="T294" s="86"/>
      <c r="U294" s="91">
        <f t="shared" si="55"/>
        <v>76.501516523313725</v>
      </c>
      <c r="V294" s="91"/>
    </row>
    <row r="295" spans="1:22" ht="15" customHeight="1" x14ac:dyDescent="0.3">
      <c r="A295" s="83" t="s">
        <v>518</v>
      </c>
      <c r="B295" s="84"/>
      <c r="C295" s="85">
        <v>21716144</v>
      </c>
      <c r="D295" s="83" t="s">
        <v>590</v>
      </c>
      <c r="E295" s="84" t="s">
        <v>787</v>
      </c>
      <c r="F295" s="83" t="s">
        <v>13</v>
      </c>
      <c r="G295" s="83" t="s">
        <v>14</v>
      </c>
      <c r="H295" s="86"/>
      <c r="I295" s="86"/>
      <c r="J295" s="83" t="s">
        <v>15</v>
      </c>
      <c r="K295" s="86" t="s">
        <v>591</v>
      </c>
      <c r="L295" s="86"/>
      <c r="M295" s="88">
        <v>7.024</v>
      </c>
      <c r="N295" s="89">
        <f>M295/33.99*100</f>
        <v>20.66490144160047</v>
      </c>
      <c r="O295" s="90" t="s">
        <v>1064</v>
      </c>
      <c r="P295" s="86"/>
      <c r="Q295" s="90" t="s">
        <v>1065</v>
      </c>
      <c r="R295" s="86">
        <v>88</v>
      </c>
      <c r="S295" s="89">
        <f t="shared" si="51"/>
        <v>97.777777777777771</v>
      </c>
      <c r="T295" s="84" t="s">
        <v>21</v>
      </c>
      <c r="U295" s="91">
        <f>0.6*N295+0.4*(P295+S295*0.9)</f>
        <v>47.598940864960284</v>
      </c>
      <c r="V295" s="91"/>
    </row>
    <row r="296" spans="1:22" ht="15" customHeight="1" x14ac:dyDescent="0.3">
      <c r="A296" s="83" t="s">
        <v>518</v>
      </c>
      <c r="B296" s="87"/>
      <c r="C296" s="85">
        <v>21716145</v>
      </c>
      <c r="D296" s="83" t="s">
        <v>592</v>
      </c>
      <c r="E296" s="84" t="s">
        <v>787</v>
      </c>
      <c r="F296" s="83" t="s">
        <v>13</v>
      </c>
      <c r="G296" s="83" t="s">
        <v>14</v>
      </c>
      <c r="H296" s="86"/>
      <c r="I296" s="86"/>
      <c r="J296" s="83" t="s">
        <v>15</v>
      </c>
      <c r="K296" s="86" t="s">
        <v>593</v>
      </c>
      <c r="L296" s="86"/>
      <c r="M296" s="88">
        <v>3.911</v>
      </c>
      <c r="N296" s="89">
        <f>M296/33.99*100</f>
        <v>11.506325389820535</v>
      </c>
      <c r="O296" s="92"/>
      <c r="P296" s="86"/>
      <c r="Q296" s="92" t="s">
        <v>1066</v>
      </c>
      <c r="R296" s="86">
        <v>88</v>
      </c>
      <c r="S296" s="89">
        <f t="shared" si="51"/>
        <v>97.777777777777771</v>
      </c>
      <c r="T296" s="84" t="s">
        <v>17</v>
      </c>
      <c r="U296" s="91">
        <f>0.6*N296+0.4*(P296+S296*0.9)</f>
        <v>42.103795233892328</v>
      </c>
      <c r="V296" s="91"/>
    </row>
    <row r="297" spans="1:22" ht="15" customHeight="1" x14ac:dyDescent="0.3">
      <c r="A297" s="83" t="s">
        <v>518</v>
      </c>
      <c r="B297" s="87"/>
      <c r="C297" s="85" t="s">
        <v>594</v>
      </c>
      <c r="D297" s="83" t="s">
        <v>595</v>
      </c>
      <c r="E297" s="84" t="s">
        <v>787</v>
      </c>
      <c r="F297" s="83" t="s">
        <v>13</v>
      </c>
      <c r="G297" s="83" t="s">
        <v>14</v>
      </c>
      <c r="H297" s="86"/>
      <c r="I297" s="86"/>
      <c r="J297" s="83" t="s">
        <v>15</v>
      </c>
      <c r="K297" s="86"/>
      <c r="L297" s="86"/>
      <c r="M297" s="88"/>
      <c r="N297" s="89">
        <f>M297/33.99*100</f>
        <v>0</v>
      </c>
      <c r="O297" s="90" t="s">
        <v>596</v>
      </c>
      <c r="P297" s="86">
        <v>6</v>
      </c>
      <c r="Q297" s="90" t="s">
        <v>1067</v>
      </c>
      <c r="R297" s="86">
        <v>85</v>
      </c>
      <c r="S297" s="89">
        <f t="shared" si="51"/>
        <v>94.444444444444443</v>
      </c>
      <c r="T297" s="87"/>
      <c r="U297" s="91">
        <f>0.6*N297+0.4*(P297+S297*0.9)</f>
        <v>36.4</v>
      </c>
      <c r="V297" s="91"/>
    </row>
    <row r="298" spans="1:22" ht="15" customHeight="1" x14ac:dyDescent="0.3">
      <c r="A298" s="83" t="s">
        <v>518</v>
      </c>
      <c r="B298" s="87"/>
      <c r="C298" s="85" t="s">
        <v>597</v>
      </c>
      <c r="D298" s="83" t="s">
        <v>598</v>
      </c>
      <c r="E298" s="84" t="s">
        <v>788</v>
      </c>
      <c r="F298" s="83" t="s">
        <v>13</v>
      </c>
      <c r="G298" s="83" t="s">
        <v>14</v>
      </c>
      <c r="H298" s="88">
        <v>90.066000000000003</v>
      </c>
      <c r="I298" s="86">
        <f t="shared" ref="I298:I305" si="56">100*H298/90.066</f>
        <v>100</v>
      </c>
      <c r="J298" s="83"/>
      <c r="K298" s="86"/>
      <c r="L298" s="86"/>
      <c r="M298" s="88"/>
      <c r="N298" s="89"/>
      <c r="O298" s="90" t="s">
        <v>599</v>
      </c>
      <c r="P298" s="86">
        <v>5</v>
      </c>
      <c r="Q298" s="90" t="s">
        <v>1068</v>
      </c>
      <c r="R298" s="86">
        <v>90</v>
      </c>
      <c r="S298" s="89">
        <f t="shared" si="51"/>
        <v>100</v>
      </c>
      <c r="T298" s="84" t="s">
        <v>101</v>
      </c>
      <c r="U298" s="91">
        <f t="shared" ref="U298:U328" si="57">0.7*I298+0.05*N298+0.25*(P298+S298*0.9)</f>
        <v>93.75</v>
      </c>
      <c r="V298" s="91"/>
    </row>
    <row r="299" spans="1:22" ht="15" customHeight="1" x14ac:dyDescent="0.3">
      <c r="A299" s="83" t="s">
        <v>518</v>
      </c>
      <c r="B299" s="87"/>
      <c r="C299" s="85">
        <v>21816134</v>
      </c>
      <c r="D299" s="83" t="s">
        <v>600</v>
      </c>
      <c r="E299" s="84" t="s">
        <v>788</v>
      </c>
      <c r="F299" s="83" t="s">
        <v>601</v>
      </c>
      <c r="G299" s="83" t="s">
        <v>14</v>
      </c>
      <c r="H299" s="88">
        <v>88</v>
      </c>
      <c r="I299" s="86">
        <f t="shared" si="56"/>
        <v>97.706126618257713</v>
      </c>
      <c r="J299" s="83"/>
      <c r="K299" s="86"/>
      <c r="L299" s="86"/>
      <c r="M299" s="88"/>
      <c r="N299" s="89"/>
      <c r="O299" s="90" t="s">
        <v>602</v>
      </c>
      <c r="P299" s="86">
        <v>5</v>
      </c>
      <c r="Q299" s="90" t="s">
        <v>603</v>
      </c>
      <c r="R299" s="86">
        <v>90</v>
      </c>
      <c r="S299" s="89">
        <f t="shared" ref="S299:S330" si="58">100*R299/90</f>
        <v>100</v>
      </c>
      <c r="T299" s="84" t="s">
        <v>101</v>
      </c>
      <c r="U299" s="91">
        <f t="shared" si="57"/>
        <v>92.144288632780388</v>
      </c>
      <c r="V299" s="91"/>
    </row>
    <row r="300" spans="1:22" ht="15" customHeight="1" x14ac:dyDescent="0.3">
      <c r="A300" s="83" t="s">
        <v>518</v>
      </c>
      <c r="B300" s="87"/>
      <c r="C300" s="85" t="s">
        <v>604</v>
      </c>
      <c r="D300" s="83" t="s">
        <v>605</v>
      </c>
      <c r="E300" s="84" t="s">
        <v>788</v>
      </c>
      <c r="F300" s="83" t="s">
        <v>13</v>
      </c>
      <c r="G300" s="83" t="s">
        <v>14</v>
      </c>
      <c r="H300" s="88">
        <v>86.933000000000007</v>
      </c>
      <c r="I300" s="86">
        <f t="shared" si="56"/>
        <v>96.521439833011357</v>
      </c>
      <c r="J300" s="83"/>
      <c r="K300" s="86"/>
      <c r="L300" s="86"/>
      <c r="M300" s="88"/>
      <c r="N300" s="89"/>
      <c r="O300" s="92" t="s">
        <v>1069</v>
      </c>
      <c r="P300" s="86">
        <v>5</v>
      </c>
      <c r="Q300" s="90" t="s">
        <v>606</v>
      </c>
      <c r="R300" s="86">
        <v>90</v>
      </c>
      <c r="S300" s="89">
        <f t="shared" si="58"/>
        <v>100</v>
      </c>
      <c r="T300" s="84" t="s">
        <v>17</v>
      </c>
      <c r="U300" s="91">
        <f t="shared" si="57"/>
        <v>91.315007883107938</v>
      </c>
      <c r="V300" s="91"/>
    </row>
    <row r="301" spans="1:22" ht="15" customHeight="1" x14ac:dyDescent="0.3">
      <c r="A301" s="83" t="s">
        <v>518</v>
      </c>
      <c r="B301" s="87"/>
      <c r="C301" s="85" t="s">
        <v>607</v>
      </c>
      <c r="D301" s="83" t="s">
        <v>608</v>
      </c>
      <c r="E301" s="84" t="s">
        <v>788</v>
      </c>
      <c r="F301" s="83" t="s">
        <v>13</v>
      </c>
      <c r="G301" s="83" t="s">
        <v>14</v>
      </c>
      <c r="H301" s="88">
        <v>84.466999999999999</v>
      </c>
      <c r="I301" s="86">
        <f t="shared" si="56"/>
        <v>93.783447693913359</v>
      </c>
      <c r="J301" s="83"/>
      <c r="K301" s="86" t="s">
        <v>609</v>
      </c>
      <c r="L301" s="86"/>
      <c r="M301" s="88">
        <v>7.8220000000000001</v>
      </c>
      <c r="N301" s="89">
        <f>M301/8.66*100</f>
        <v>90.323325635103927</v>
      </c>
      <c r="O301" s="90" t="s">
        <v>610</v>
      </c>
      <c r="P301" s="86">
        <v>5</v>
      </c>
      <c r="Q301" s="92"/>
      <c r="R301" s="86">
        <v>75</v>
      </c>
      <c r="S301" s="89">
        <f t="shared" si="58"/>
        <v>83.333333333333329</v>
      </c>
      <c r="T301" s="84" t="s">
        <v>17</v>
      </c>
      <c r="U301" s="91">
        <f t="shared" si="57"/>
        <v>90.164579667494536</v>
      </c>
      <c r="V301" s="91"/>
    </row>
    <row r="302" spans="1:22" ht="15" customHeight="1" x14ac:dyDescent="0.3">
      <c r="A302" s="83" t="s">
        <v>518</v>
      </c>
      <c r="B302" s="87"/>
      <c r="C302" s="86" t="s">
        <v>611</v>
      </c>
      <c r="D302" s="83" t="s">
        <v>612</v>
      </c>
      <c r="E302" s="84" t="s">
        <v>788</v>
      </c>
      <c r="F302" s="83" t="s">
        <v>13</v>
      </c>
      <c r="G302" s="83" t="s">
        <v>14</v>
      </c>
      <c r="H302" s="88">
        <v>87.933000000000007</v>
      </c>
      <c r="I302" s="86">
        <f t="shared" si="56"/>
        <v>97.631736726400646</v>
      </c>
      <c r="J302" s="83"/>
      <c r="K302" s="86"/>
      <c r="L302" s="86"/>
      <c r="M302" s="88"/>
      <c r="N302" s="89"/>
      <c r="O302" s="90" t="s">
        <v>613</v>
      </c>
      <c r="P302" s="86">
        <v>2</v>
      </c>
      <c r="Q302" s="92"/>
      <c r="R302" s="86">
        <v>80</v>
      </c>
      <c r="S302" s="89">
        <f t="shared" si="58"/>
        <v>88.888888888888886</v>
      </c>
      <c r="T302" s="84" t="s">
        <v>17</v>
      </c>
      <c r="U302" s="91">
        <f t="shared" si="57"/>
        <v>88.842215708480452</v>
      </c>
      <c r="V302" s="91"/>
    </row>
    <row r="303" spans="1:22" ht="15" customHeight="1" x14ac:dyDescent="0.3">
      <c r="A303" s="83" t="s">
        <v>518</v>
      </c>
      <c r="B303" s="87"/>
      <c r="C303" s="85" t="s">
        <v>614</v>
      </c>
      <c r="D303" s="83" t="s">
        <v>615</v>
      </c>
      <c r="E303" s="84" t="s">
        <v>788</v>
      </c>
      <c r="F303" s="83" t="s">
        <v>13</v>
      </c>
      <c r="G303" s="83" t="s">
        <v>14</v>
      </c>
      <c r="H303" s="88">
        <v>87.132999999999996</v>
      </c>
      <c r="I303" s="86">
        <f t="shared" si="56"/>
        <v>96.743499211689198</v>
      </c>
      <c r="J303" s="83"/>
      <c r="K303" s="86"/>
      <c r="L303" s="83" t="s">
        <v>144</v>
      </c>
      <c r="M303" s="88"/>
      <c r="N303" s="89"/>
      <c r="O303" s="90" t="s">
        <v>616</v>
      </c>
      <c r="P303" s="86">
        <v>3</v>
      </c>
      <c r="Q303" s="90" t="s">
        <v>617</v>
      </c>
      <c r="R303" s="86">
        <v>78</v>
      </c>
      <c r="S303" s="89">
        <f t="shared" si="58"/>
        <v>86.666666666666671</v>
      </c>
      <c r="T303" s="86"/>
      <c r="U303" s="91">
        <f t="shared" si="57"/>
        <v>87.970449448182436</v>
      </c>
      <c r="V303" s="91"/>
    </row>
    <row r="304" spans="1:22" ht="15" customHeight="1" x14ac:dyDescent="0.3">
      <c r="A304" s="83" t="s">
        <v>518</v>
      </c>
      <c r="B304" s="87"/>
      <c r="C304" s="85">
        <v>21816137</v>
      </c>
      <c r="D304" s="83" t="s">
        <v>581</v>
      </c>
      <c r="E304" s="84" t="s">
        <v>788</v>
      </c>
      <c r="F304" s="83" t="s">
        <v>13</v>
      </c>
      <c r="G304" s="83" t="s">
        <v>14</v>
      </c>
      <c r="H304" s="88">
        <v>85.066000000000003</v>
      </c>
      <c r="I304" s="86">
        <f t="shared" si="56"/>
        <v>94.448515533053538</v>
      </c>
      <c r="J304" s="83"/>
      <c r="K304" s="86"/>
      <c r="L304" s="86"/>
      <c r="M304" s="88"/>
      <c r="N304" s="89"/>
      <c r="O304" s="92"/>
      <c r="P304" s="86"/>
      <c r="Q304" s="92"/>
      <c r="R304" s="86">
        <v>77</v>
      </c>
      <c r="S304" s="89">
        <f t="shared" si="58"/>
        <v>85.555555555555557</v>
      </c>
      <c r="T304" s="86"/>
      <c r="U304" s="91">
        <f t="shared" si="57"/>
        <v>85.363960873137472</v>
      </c>
      <c r="V304" s="91"/>
    </row>
    <row r="305" spans="1:22" ht="15" customHeight="1" x14ac:dyDescent="0.3">
      <c r="A305" s="83" t="s">
        <v>518</v>
      </c>
      <c r="B305" s="87"/>
      <c r="C305" s="85" t="s">
        <v>618</v>
      </c>
      <c r="D305" s="83" t="s">
        <v>619</v>
      </c>
      <c r="E305" s="84" t="s">
        <v>788</v>
      </c>
      <c r="F305" s="83" t="s">
        <v>13</v>
      </c>
      <c r="G305" s="83" t="s">
        <v>14</v>
      </c>
      <c r="H305" s="88">
        <v>83.266999999999996</v>
      </c>
      <c r="I305" s="86">
        <f t="shared" si="56"/>
        <v>92.451091421846186</v>
      </c>
      <c r="J305" s="83"/>
      <c r="K305" s="86"/>
      <c r="L305" s="86"/>
      <c r="M305" s="88"/>
      <c r="N305" s="89"/>
      <c r="O305" s="90" t="s">
        <v>620</v>
      </c>
      <c r="P305" s="86">
        <v>3</v>
      </c>
      <c r="Q305" s="92"/>
      <c r="R305" s="86">
        <v>75</v>
      </c>
      <c r="S305" s="89">
        <f t="shared" si="58"/>
        <v>83.333333333333329</v>
      </c>
      <c r="T305" s="86"/>
      <c r="U305" s="91">
        <f t="shared" si="57"/>
        <v>84.21576399529232</v>
      </c>
      <c r="V305" s="91"/>
    </row>
    <row r="306" spans="1:22" ht="15" customHeight="1" x14ac:dyDescent="0.3">
      <c r="A306" s="94" t="s">
        <v>621</v>
      </c>
      <c r="B306" s="95"/>
      <c r="C306" s="95">
        <v>21816205</v>
      </c>
      <c r="D306" s="94" t="s">
        <v>622</v>
      </c>
      <c r="E306" s="73" t="s">
        <v>788</v>
      </c>
      <c r="F306" s="73" t="s">
        <v>13</v>
      </c>
      <c r="G306" s="94" t="s">
        <v>14</v>
      </c>
      <c r="H306" s="96">
        <v>89</v>
      </c>
      <c r="I306" s="79">
        <f t="shared" ref="I306:I328" si="59">100*H306/90.53</f>
        <v>98.309952501933054</v>
      </c>
      <c r="J306" s="94"/>
      <c r="K306" s="95"/>
      <c r="L306" s="95"/>
      <c r="M306" s="97"/>
      <c r="N306" s="96"/>
      <c r="O306" s="98" t="s">
        <v>623</v>
      </c>
      <c r="P306" s="95">
        <v>8</v>
      </c>
      <c r="Q306" s="99" t="s">
        <v>1070</v>
      </c>
      <c r="R306" s="95">
        <v>90</v>
      </c>
      <c r="S306" s="79">
        <f t="shared" si="58"/>
        <v>100</v>
      </c>
      <c r="T306" s="94" t="s">
        <v>21</v>
      </c>
      <c r="U306" s="80">
        <f t="shared" si="57"/>
        <v>93.316966751353135</v>
      </c>
      <c r="V306" s="80"/>
    </row>
    <row r="307" spans="1:22" ht="15" customHeight="1" x14ac:dyDescent="0.3">
      <c r="A307" s="94" t="s">
        <v>621</v>
      </c>
      <c r="B307" s="95"/>
      <c r="C307" s="95">
        <v>21816211</v>
      </c>
      <c r="D307" s="94" t="s">
        <v>624</v>
      </c>
      <c r="E307" s="73" t="s">
        <v>788</v>
      </c>
      <c r="F307" s="73" t="s">
        <v>13</v>
      </c>
      <c r="G307" s="94" t="s">
        <v>14</v>
      </c>
      <c r="H307" s="96">
        <v>89.234999999999999</v>
      </c>
      <c r="I307" s="79">
        <f t="shared" si="59"/>
        <v>98.569534960786484</v>
      </c>
      <c r="J307" s="94"/>
      <c r="K307" s="95"/>
      <c r="L307" s="95"/>
      <c r="M307" s="97"/>
      <c r="N307" s="96"/>
      <c r="O307" s="98" t="s">
        <v>1071</v>
      </c>
      <c r="P307" s="95">
        <v>4</v>
      </c>
      <c r="Q307" s="98" t="s">
        <v>1072</v>
      </c>
      <c r="R307" s="95">
        <v>87</v>
      </c>
      <c r="S307" s="79">
        <f t="shared" si="58"/>
        <v>96.666666666666671</v>
      </c>
      <c r="T307" s="94" t="s">
        <v>21</v>
      </c>
      <c r="U307" s="80">
        <f t="shared" si="57"/>
        <v>91.748674472550533</v>
      </c>
      <c r="V307" s="80"/>
    </row>
    <row r="308" spans="1:22" ht="15" customHeight="1" x14ac:dyDescent="0.3">
      <c r="A308" s="94" t="s">
        <v>621</v>
      </c>
      <c r="B308" s="94" t="s">
        <v>11</v>
      </c>
      <c r="C308" s="95">
        <v>21816210</v>
      </c>
      <c r="D308" s="94" t="s">
        <v>625</v>
      </c>
      <c r="E308" s="73" t="s">
        <v>788</v>
      </c>
      <c r="F308" s="73" t="s">
        <v>13</v>
      </c>
      <c r="G308" s="94" t="s">
        <v>14</v>
      </c>
      <c r="H308" s="96">
        <v>89.471000000000004</v>
      </c>
      <c r="I308" s="79">
        <f t="shared" si="59"/>
        <v>98.830222025847789</v>
      </c>
      <c r="J308" s="94"/>
      <c r="K308" s="95"/>
      <c r="L308" s="100" t="s">
        <v>1073</v>
      </c>
      <c r="M308" s="97"/>
      <c r="N308" s="96"/>
      <c r="O308" s="98" t="s">
        <v>1074</v>
      </c>
      <c r="P308" s="95">
        <v>3</v>
      </c>
      <c r="Q308" s="99" t="s">
        <v>1075</v>
      </c>
      <c r="R308" s="95">
        <v>86</v>
      </c>
      <c r="S308" s="79">
        <f t="shared" si="58"/>
        <v>95.555555555555557</v>
      </c>
      <c r="T308" s="94" t="s">
        <v>21</v>
      </c>
      <c r="U308" s="80">
        <f t="shared" si="57"/>
        <v>91.431155418093454</v>
      </c>
      <c r="V308" s="80"/>
    </row>
    <row r="309" spans="1:22" ht="15" customHeight="1" x14ac:dyDescent="0.3">
      <c r="A309" s="94" t="s">
        <v>621</v>
      </c>
      <c r="B309" s="95"/>
      <c r="C309" s="95">
        <v>21816207</v>
      </c>
      <c r="D309" s="94" t="s">
        <v>626</v>
      </c>
      <c r="E309" s="73" t="s">
        <v>788</v>
      </c>
      <c r="F309" s="73" t="s">
        <v>13</v>
      </c>
      <c r="G309" s="94" t="s">
        <v>14</v>
      </c>
      <c r="H309" s="96">
        <v>90.53</v>
      </c>
      <c r="I309" s="79">
        <f t="shared" si="59"/>
        <v>100</v>
      </c>
      <c r="J309" s="94"/>
      <c r="K309" s="95"/>
      <c r="L309" s="95"/>
      <c r="M309" s="97"/>
      <c r="N309" s="96"/>
      <c r="O309" s="98" t="s">
        <v>627</v>
      </c>
      <c r="P309" s="95">
        <v>3</v>
      </c>
      <c r="Q309" s="98" t="s">
        <v>1076</v>
      </c>
      <c r="R309" s="95">
        <v>83</v>
      </c>
      <c r="S309" s="79">
        <f t="shared" si="58"/>
        <v>92.222222222222229</v>
      </c>
      <c r="T309" s="73" t="s">
        <v>17</v>
      </c>
      <c r="U309" s="80">
        <f t="shared" si="57"/>
        <v>91.5</v>
      </c>
      <c r="V309" s="80"/>
    </row>
    <row r="310" spans="1:22" ht="15" customHeight="1" x14ac:dyDescent="0.3">
      <c r="A310" s="94" t="s">
        <v>621</v>
      </c>
      <c r="B310" s="95"/>
      <c r="C310" s="95">
        <v>21816212</v>
      </c>
      <c r="D310" s="94" t="s">
        <v>628</v>
      </c>
      <c r="E310" s="73" t="s">
        <v>788</v>
      </c>
      <c r="F310" s="73" t="s">
        <v>13</v>
      </c>
      <c r="G310" s="94" t="s">
        <v>14</v>
      </c>
      <c r="H310" s="96">
        <v>88.53</v>
      </c>
      <c r="I310" s="79">
        <f t="shared" si="59"/>
        <v>97.790787584226223</v>
      </c>
      <c r="J310" s="94"/>
      <c r="K310" s="95"/>
      <c r="L310" s="95"/>
      <c r="M310" s="97"/>
      <c r="N310" s="96"/>
      <c r="O310" s="98" t="s">
        <v>629</v>
      </c>
      <c r="P310" s="95">
        <v>5</v>
      </c>
      <c r="Q310" s="99"/>
      <c r="R310" s="95">
        <v>86</v>
      </c>
      <c r="S310" s="79">
        <f t="shared" si="58"/>
        <v>95.555555555555557</v>
      </c>
      <c r="T310" s="94" t="s">
        <v>17</v>
      </c>
      <c r="U310" s="80">
        <f t="shared" si="57"/>
        <v>91.203551308958353</v>
      </c>
      <c r="V310" s="80"/>
    </row>
    <row r="311" spans="1:22" ht="15" customHeight="1" x14ac:dyDescent="0.3">
      <c r="A311" s="94" t="s">
        <v>621</v>
      </c>
      <c r="B311" s="95"/>
      <c r="C311" s="95">
        <v>21816216</v>
      </c>
      <c r="D311" s="94" t="s">
        <v>630</v>
      </c>
      <c r="E311" s="73" t="s">
        <v>788</v>
      </c>
      <c r="F311" s="73" t="s">
        <v>13</v>
      </c>
      <c r="G311" s="94" t="s">
        <v>14</v>
      </c>
      <c r="H311" s="96">
        <v>88.765000000000001</v>
      </c>
      <c r="I311" s="79">
        <f t="shared" si="59"/>
        <v>98.050370043079639</v>
      </c>
      <c r="J311" s="94"/>
      <c r="K311" s="95"/>
      <c r="L311" s="101" t="s">
        <v>1077</v>
      </c>
      <c r="M311" s="97"/>
      <c r="N311" s="96"/>
      <c r="O311" s="99" t="s">
        <v>1078</v>
      </c>
      <c r="P311" s="95">
        <v>3</v>
      </c>
      <c r="Q311" s="98" t="s">
        <v>1079</v>
      </c>
      <c r="R311" s="95">
        <v>86</v>
      </c>
      <c r="S311" s="79">
        <f t="shared" si="58"/>
        <v>95.555555555555557</v>
      </c>
      <c r="T311" s="94" t="s">
        <v>17</v>
      </c>
      <c r="U311" s="80">
        <f t="shared" si="57"/>
        <v>90.885259030155737</v>
      </c>
      <c r="V311" s="80"/>
    </row>
    <row r="312" spans="1:22" ht="15" customHeight="1" x14ac:dyDescent="0.3">
      <c r="A312" s="94" t="s">
        <v>621</v>
      </c>
      <c r="B312" s="95"/>
      <c r="C312" s="95">
        <v>21816215</v>
      </c>
      <c r="D312" s="94" t="s">
        <v>631</v>
      </c>
      <c r="E312" s="73" t="s">
        <v>788</v>
      </c>
      <c r="F312" s="73" t="s">
        <v>13</v>
      </c>
      <c r="G312" s="94" t="s">
        <v>14</v>
      </c>
      <c r="H312" s="96">
        <v>87.2</v>
      </c>
      <c r="I312" s="79">
        <f t="shared" si="59"/>
        <v>96.321661327736663</v>
      </c>
      <c r="J312" s="94"/>
      <c r="K312" s="95"/>
      <c r="L312" s="102" t="s">
        <v>1080</v>
      </c>
      <c r="M312" s="97"/>
      <c r="N312" s="96"/>
      <c r="O312" s="98" t="s">
        <v>1081</v>
      </c>
      <c r="P312" s="95">
        <v>5</v>
      </c>
      <c r="Q312" s="98" t="s">
        <v>1082</v>
      </c>
      <c r="R312" s="95">
        <v>88</v>
      </c>
      <c r="S312" s="79">
        <f t="shared" si="58"/>
        <v>97.777777777777771</v>
      </c>
      <c r="T312" s="94" t="s">
        <v>17</v>
      </c>
      <c r="U312" s="80">
        <f t="shared" si="57"/>
        <v>90.675162929415663</v>
      </c>
      <c r="V312" s="80"/>
    </row>
    <row r="313" spans="1:22" ht="15" customHeight="1" x14ac:dyDescent="0.3">
      <c r="A313" s="94" t="s">
        <v>621</v>
      </c>
      <c r="B313" s="95"/>
      <c r="C313" s="95">
        <v>21816196</v>
      </c>
      <c r="D313" s="94" t="s">
        <v>632</v>
      </c>
      <c r="E313" s="73" t="s">
        <v>788</v>
      </c>
      <c r="F313" s="73" t="s">
        <v>13</v>
      </c>
      <c r="G313" s="94" t="s">
        <v>14</v>
      </c>
      <c r="H313" s="96">
        <v>85.733000000000004</v>
      </c>
      <c r="I313" s="79">
        <f t="shared" si="59"/>
        <v>94.70120402076661</v>
      </c>
      <c r="J313" s="94"/>
      <c r="K313" s="95"/>
      <c r="L313" s="95"/>
      <c r="M313" s="97"/>
      <c r="N313" s="96"/>
      <c r="O313" s="98" t="s">
        <v>1083</v>
      </c>
      <c r="P313" s="95">
        <v>8</v>
      </c>
      <c r="Q313" s="99" t="s">
        <v>1084</v>
      </c>
      <c r="R313" s="95">
        <v>88</v>
      </c>
      <c r="S313" s="79">
        <f t="shared" si="58"/>
        <v>97.777777777777771</v>
      </c>
      <c r="T313" s="94" t="s">
        <v>44</v>
      </c>
      <c r="U313" s="80">
        <f t="shared" si="57"/>
        <v>90.290842814536617</v>
      </c>
      <c r="V313" s="80"/>
    </row>
    <row r="314" spans="1:22" ht="15" customHeight="1" x14ac:dyDescent="0.3">
      <c r="A314" s="94" t="s">
        <v>621</v>
      </c>
      <c r="B314" s="95"/>
      <c r="C314" s="95">
        <v>21816214</v>
      </c>
      <c r="D314" s="94" t="s">
        <v>633</v>
      </c>
      <c r="E314" s="73" t="s">
        <v>788</v>
      </c>
      <c r="F314" s="73" t="s">
        <v>13</v>
      </c>
      <c r="G314" s="94" t="s">
        <v>14</v>
      </c>
      <c r="H314" s="96">
        <v>87.06</v>
      </c>
      <c r="I314" s="79">
        <f t="shared" si="59"/>
        <v>96.167016458632503</v>
      </c>
      <c r="J314" s="94"/>
      <c r="K314" s="95"/>
      <c r="L314" s="95"/>
      <c r="M314" s="97"/>
      <c r="N314" s="96"/>
      <c r="O314" s="98" t="s">
        <v>634</v>
      </c>
      <c r="P314" s="95">
        <v>6</v>
      </c>
      <c r="Q314" s="98" t="s">
        <v>635</v>
      </c>
      <c r="R314" s="95">
        <v>85</v>
      </c>
      <c r="S314" s="79">
        <f t="shared" si="58"/>
        <v>94.444444444444443</v>
      </c>
      <c r="T314" s="94" t="s">
        <v>17</v>
      </c>
      <c r="U314" s="80">
        <f t="shared" si="57"/>
        <v>90.066911521042741</v>
      </c>
      <c r="V314" s="80"/>
    </row>
    <row r="315" spans="1:22" ht="15" customHeight="1" x14ac:dyDescent="0.3">
      <c r="A315" s="94" t="s">
        <v>621</v>
      </c>
      <c r="B315" s="95"/>
      <c r="C315" s="95">
        <v>21816208</v>
      </c>
      <c r="D315" s="94" t="s">
        <v>636</v>
      </c>
      <c r="E315" s="73" t="s">
        <v>788</v>
      </c>
      <c r="F315" s="73" t="s">
        <v>13</v>
      </c>
      <c r="G315" s="94" t="s">
        <v>14</v>
      </c>
      <c r="H315" s="96">
        <v>88.67</v>
      </c>
      <c r="I315" s="79">
        <f t="shared" si="59"/>
        <v>97.945432453330383</v>
      </c>
      <c r="J315" s="94"/>
      <c r="K315" s="95"/>
      <c r="L315" s="95"/>
      <c r="M315" s="97"/>
      <c r="N315" s="96"/>
      <c r="O315" s="98" t="s">
        <v>637</v>
      </c>
      <c r="P315" s="95"/>
      <c r="Q315" s="98" t="s">
        <v>638</v>
      </c>
      <c r="R315" s="95">
        <v>86</v>
      </c>
      <c r="S315" s="79">
        <f t="shared" si="58"/>
        <v>95.555555555555557</v>
      </c>
      <c r="T315" s="94" t="s">
        <v>17</v>
      </c>
      <c r="U315" s="80">
        <f t="shared" si="57"/>
        <v>90.061802717331261</v>
      </c>
      <c r="V315" s="80"/>
    </row>
    <row r="316" spans="1:22" ht="15" customHeight="1" x14ac:dyDescent="0.3">
      <c r="A316" s="94" t="s">
        <v>621</v>
      </c>
      <c r="B316" s="95"/>
      <c r="C316" s="95">
        <v>21816199</v>
      </c>
      <c r="D316" s="94" t="s">
        <v>639</v>
      </c>
      <c r="E316" s="73" t="s">
        <v>788</v>
      </c>
      <c r="F316" s="73" t="s">
        <v>13</v>
      </c>
      <c r="G316" s="94" t="s">
        <v>14</v>
      </c>
      <c r="H316" s="96">
        <v>88.94</v>
      </c>
      <c r="I316" s="79">
        <f t="shared" si="59"/>
        <v>98.243676129459843</v>
      </c>
      <c r="J316" s="94"/>
      <c r="K316" s="95"/>
      <c r="L316" s="95"/>
      <c r="M316" s="97"/>
      <c r="N316" s="96"/>
      <c r="O316" s="98" t="s">
        <v>640</v>
      </c>
      <c r="P316" s="95"/>
      <c r="Q316" s="98" t="s">
        <v>1085</v>
      </c>
      <c r="R316" s="95">
        <v>85</v>
      </c>
      <c r="S316" s="79">
        <f t="shared" si="58"/>
        <v>94.444444444444443</v>
      </c>
      <c r="T316" s="95"/>
      <c r="U316" s="80">
        <f t="shared" si="57"/>
        <v>90.020573290621883</v>
      </c>
      <c r="V316" s="80"/>
    </row>
    <row r="317" spans="1:22" ht="15" customHeight="1" x14ac:dyDescent="0.3">
      <c r="A317" s="94" t="s">
        <v>621</v>
      </c>
      <c r="B317" s="95"/>
      <c r="C317" s="95">
        <v>21816198</v>
      </c>
      <c r="D317" s="94" t="s">
        <v>641</v>
      </c>
      <c r="E317" s="73" t="s">
        <v>788</v>
      </c>
      <c r="F317" s="73" t="s">
        <v>13</v>
      </c>
      <c r="G317" s="94" t="s">
        <v>14</v>
      </c>
      <c r="H317" s="96">
        <v>88.06</v>
      </c>
      <c r="I317" s="79">
        <f t="shared" si="59"/>
        <v>97.271622666519391</v>
      </c>
      <c r="J317" s="94"/>
      <c r="K317" s="95"/>
      <c r="L317" s="95"/>
      <c r="M317" s="97"/>
      <c r="N317" s="96"/>
      <c r="O317" s="98" t="s">
        <v>642</v>
      </c>
      <c r="P317" s="95">
        <v>2</v>
      </c>
      <c r="Q317" s="99"/>
      <c r="R317" s="95">
        <v>85</v>
      </c>
      <c r="S317" s="79">
        <f t="shared" si="58"/>
        <v>94.444444444444443</v>
      </c>
      <c r="T317" s="95"/>
      <c r="U317" s="80">
        <f t="shared" si="57"/>
        <v>89.840135866563571</v>
      </c>
      <c r="V317" s="80"/>
    </row>
    <row r="318" spans="1:22" ht="15" customHeight="1" x14ac:dyDescent="0.3">
      <c r="A318" s="94" t="s">
        <v>621</v>
      </c>
      <c r="B318" s="95"/>
      <c r="C318" s="95">
        <v>21816204</v>
      </c>
      <c r="D318" s="94" t="s">
        <v>643</v>
      </c>
      <c r="E318" s="73" t="s">
        <v>788</v>
      </c>
      <c r="F318" s="73" t="s">
        <v>13</v>
      </c>
      <c r="G318" s="94" t="s">
        <v>14</v>
      </c>
      <c r="H318" s="96">
        <v>87.765000000000001</v>
      </c>
      <c r="I318" s="79">
        <f t="shared" si="59"/>
        <v>96.94576383519275</v>
      </c>
      <c r="J318" s="94"/>
      <c r="K318" s="95"/>
      <c r="L318" s="95"/>
      <c r="M318" s="97"/>
      <c r="N318" s="96"/>
      <c r="O318" s="98" t="s">
        <v>273</v>
      </c>
      <c r="P318" s="95">
        <v>3</v>
      </c>
      <c r="Q318" s="99"/>
      <c r="R318" s="95">
        <v>84</v>
      </c>
      <c r="S318" s="79">
        <f t="shared" si="58"/>
        <v>93.333333333333329</v>
      </c>
      <c r="T318" s="95"/>
      <c r="U318" s="80">
        <f t="shared" si="57"/>
        <v>89.612034684634921</v>
      </c>
      <c r="V318" s="80"/>
    </row>
    <row r="319" spans="1:22" ht="15" customHeight="1" x14ac:dyDescent="0.3">
      <c r="A319" s="94" t="s">
        <v>621</v>
      </c>
      <c r="B319" s="95"/>
      <c r="C319" s="95">
        <v>21816201</v>
      </c>
      <c r="D319" s="94" t="s">
        <v>644</v>
      </c>
      <c r="E319" s="73" t="s">
        <v>788</v>
      </c>
      <c r="F319" s="73" t="s">
        <v>13</v>
      </c>
      <c r="G319" s="94" t="s">
        <v>14</v>
      </c>
      <c r="H319" s="96">
        <v>87.11</v>
      </c>
      <c r="I319" s="79">
        <f t="shared" si="59"/>
        <v>96.222246769026839</v>
      </c>
      <c r="J319" s="94"/>
      <c r="K319" s="95"/>
      <c r="L319" s="95"/>
      <c r="M319" s="97"/>
      <c r="N319" s="96"/>
      <c r="O319" s="98" t="s">
        <v>645</v>
      </c>
      <c r="P319" s="95">
        <v>3</v>
      </c>
      <c r="Q319" s="99" t="s">
        <v>1086</v>
      </c>
      <c r="R319" s="95">
        <v>85</v>
      </c>
      <c r="S319" s="79">
        <f t="shared" si="58"/>
        <v>94.444444444444443</v>
      </c>
      <c r="T319" s="95"/>
      <c r="U319" s="80">
        <f t="shared" si="57"/>
        <v>89.355572738318784</v>
      </c>
      <c r="V319" s="80"/>
    </row>
    <row r="320" spans="1:22" ht="15" customHeight="1" x14ac:dyDescent="0.3">
      <c r="A320" s="94" t="s">
        <v>621</v>
      </c>
      <c r="B320" s="95"/>
      <c r="C320" s="95">
        <v>21816209</v>
      </c>
      <c r="D320" s="94" t="s">
        <v>646</v>
      </c>
      <c r="E320" s="73" t="s">
        <v>788</v>
      </c>
      <c r="F320" s="73" t="s">
        <v>13</v>
      </c>
      <c r="G320" s="94" t="s">
        <v>14</v>
      </c>
      <c r="H320" s="96">
        <v>87.95</v>
      </c>
      <c r="I320" s="79">
        <f t="shared" si="59"/>
        <v>97.15011598365183</v>
      </c>
      <c r="J320" s="94"/>
      <c r="K320" s="95"/>
      <c r="L320" s="95"/>
      <c r="M320" s="97"/>
      <c r="N320" s="96"/>
      <c r="O320" s="99"/>
      <c r="P320" s="95"/>
      <c r="Q320" s="98" t="s">
        <v>647</v>
      </c>
      <c r="R320" s="95">
        <v>83</v>
      </c>
      <c r="S320" s="79">
        <f t="shared" si="58"/>
        <v>92.222222222222229</v>
      </c>
      <c r="T320" s="95"/>
      <c r="U320" s="80">
        <f t="shared" si="57"/>
        <v>88.755081188556275</v>
      </c>
      <c r="V320" s="80"/>
    </row>
    <row r="321" spans="1:22" ht="15" customHeight="1" x14ac:dyDescent="0.3">
      <c r="A321" s="94" t="s">
        <v>621</v>
      </c>
      <c r="B321" s="95"/>
      <c r="C321" s="95">
        <v>21816202</v>
      </c>
      <c r="D321" s="94" t="s">
        <v>648</v>
      </c>
      <c r="E321" s="73" t="s">
        <v>788</v>
      </c>
      <c r="F321" s="73" t="s">
        <v>13</v>
      </c>
      <c r="G321" s="94" t="s">
        <v>14</v>
      </c>
      <c r="H321" s="96">
        <v>85.332999999999998</v>
      </c>
      <c r="I321" s="79">
        <f t="shared" si="59"/>
        <v>94.259361537611838</v>
      </c>
      <c r="J321" s="94"/>
      <c r="K321" s="95"/>
      <c r="L321" s="95"/>
      <c r="M321" s="97"/>
      <c r="N321" s="96"/>
      <c r="O321" s="98" t="s">
        <v>649</v>
      </c>
      <c r="P321" s="95">
        <v>3</v>
      </c>
      <c r="Q321" s="98" t="s">
        <v>1087</v>
      </c>
      <c r="R321" s="95">
        <v>86</v>
      </c>
      <c r="S321" s="79">
        <f t="shared" si="58"/>
        <v>95.555555555555557</v>
      </c>
      <c r="T321" s="95"/>
      <c r="U321" s="80">
        <f t="shared" si="57"/>
        <v>88.231553076328282</v>
      </c>
      <c r="V321" s="80"/>
    </row>
    <row r="322" spans="1:22" ht="15" customHeight="1" x14ac:dyDescent="0.3">
      <c r="A322" s="94" t="s">
        <v>621</v>
      </c>
      <c r="B322" s="95"/>
      <c r="C322" s="95">
        <v>21816218</v>
      </c>
      <c r="D322" s="94" t="s">
        <v>650</v>
      </c>
      <c r="E322" s="73" t="s">
        <v>788</v>
      </c>
      <c r="F322" s="73" t="s">
        <v>13</v>
      </c>
      <c r="G322" s="94" t="s">
        <v>14</v>
      </c>
      <c r="H322" s="96">
        <v>86.706000000000003</v>
      </c>
      <c r="I322" s="79">
        <f t="shared" si="59"/>
        <v>95.775985861040539</v>
      </c>
      <c r="J322" s="94"/>
      <c r="K322" s="95"/>
      <c r="L322" s="95"/>
      <c r="M322" s="97"/>
      <c r="N322" s="96"/>
      <c r="O322" s="98" t="s">
        <v>651</v>
      </c>
      <c r="P322" s="95"/>
      <c r="Q322" s="99" t="s">
        <v>1088</v>
      </c>
      <c r="R322" s="95">
        <v>85</v>
      </c>
      <c r="S322" s="79">
        <f t="shared" si="58"/>
        <v>94.444444444444443</v>
      </c>
      <c r="T322" s="95"/>
      <c r="U322" s="80">
        <f t="shared" si="57"/>
        <v>88.293190102728374</v>
      </c>
      <c r="V322" s="80"/>
    </row>
    <row r="323" spans="1:22" ht="15" customHeight="1" x14ac:dyDescent="0.3">
      <c r="A323" s="94" t="s">
        <v>621</v>
      </c>
      <c r="B323" s="95"/>
      <c r="C323" s="95">
        <v>21816194</v>
      </c>
      <c r="D323" s="94" t="s">
        <v>652</v>
      </c>
      <c r="E323" s="73" t="s">
        <v>788</v>
      </c>
      <c r="F323" s="73" t="s">
        <v>13</v>
      </c>
      <c r="G323" s="94" t="s">
        <v>14</v>
      </c>
      <c r="H323" s="96">
        <v>87.69</v>
      </c>
      <c r="I323" s="79">
        <f t="shared" si="59"/>
        <v>96.862918369601232</v>
      </c>
      <c r="J323" s="94"/>
      <c r="K323" s="95"/>
      <c r="L323" s="95"/>
      <c r="M323" s="97"/>
      <c r="N323" s="96"/>
      <c r="O323" s="99"/>
      <c r="P323" s="95"/>
      <c r="Q323" s="99"/>
      <c r="R323" s="95">
        <v>82</v>
      </c>
      <c r="S323" s="79">
        <f t="shared" si="58"/>
        <v>91.111111111111114</v>
      </c>
      <c r="T323" s="95"/>
      <c r="U323" s="80">
        <f t="shared" si="57"/>
        <v>88.304042858720862</v>
      </c>
      <c r="V323" s="80"/>
    </row>
    <row r="324" spans="1:22" ht="15" customHeight="1" x14ac:dyDescent="0.3">
      <c r="A324" s="94" t="s">
        <v>621</v>
      </c>
      <c r="B324" s="95"/>
      <c r="C324" s="95">
        <v>21816217</v>
      </c>
      <c r="D324" s="94" t="s">
        <v>653</v>
      </c>
      <c r="E324" s="73" t="s">
        <v>788</v>
      </c>
      <c r="F324" s="73" t="s">
        <v>13</v>
      </c>
      <c r="G324" s="94" t="s">
        <v>14</v>
      </c>
      <c r="H324" s="96">
        <v>84.94</v>
      </c>
      <c r="I324" s="79">
        <f t="shared" si="59"/>
        <v>93.825251297912288</v>
      </c>
      <c r="J324" s="94"/>
      <c r="K324" s="95"/>
      <c r="L324" s="95"/>
      <c r="M324" s="97"/>
      <c r="N324" s="96"/>
      <c r="O324" s="98" t="s">
        <v>654</v>
      </c>
      <c r="P324" s="95">
        <v>3</v>
      </c>
      <c r="Q324" s="98" t="s">
        <v>1089</v>
      </c>
      <c r="R324" s="95">
        <v>86</v>
      </c>
      <c r="S324" s="79">
        <f t="shared" si="58"/>
        <v>95.555555555555557</v>
      </c>
      <c r="T324" s="94" t="s">
        <v>44</v>
      </c>
      <c r="U324" s="80">
        <f t="shared" si="57"/>
        <v>87.927675908538603</v>
      </c>
      <c r="V324" s="80"/>
    </row>
    <row r="325" spans="1:22" ht="15" customHeight="1" x14ac:dyDescent="0.3">
      <c r="A325" s="94" t="s">
        <v>621</v>
      </c>
      <c r="B325" s="95"/>
      <c r="C325" s="95">
        <v>21816203</v>
      </c>
      <c r="D325" s="94" t="s">
        <v>655</v>
      </c>
      <c r="E325" s="73" t="s">
        <v>788</v>
      </c>
      <c r="F325" s="73" t="s">
        <v>13</v>
      </c>
      <c r="G325" s="94" t="s">
        <v>785</v>
      </c>
      <c r="H325" s="96">
        <v>86.18</v>
      </c>
      <c r="I325" s="79">
        <f t="shared" si="59"/>
        <v>95.194962995692038</v>
      </c>
      <c r="J325" s="94"/>
      <c r="K325" s="95"/>
      <c r="L325" s="95"/>
      <c r="M325" s="97"/>
      <c r="N325" s="96"/>
      <c r="O325" s="98" t="s">
        <v>656</v>
      </c>
      <c r="P325" s="95">
        <v>2</v>
      </c>
      <c r="Q325" s="99"/>
      <c r="R325" s="95">
        <v>83</v>
      </c>
      <c r="S325" s="79">
        <f t="shared" si="58"/>
        <v>92.222222222222229</v>
      </c>
      <c r="T325" s="95"/>
      <c r="U325" s="80">
        <f t="shared" si="57"/>
        <v>87.886474096984429</v>
      </c>
      <c r="V325" s="80"/>
    </row>
    <row r="326" spans="1:22" ht="15" customHeight="1" x14ac:dyDescent="0.3">
      <c r="A326" s="94" t="s">
        <v>621</v>
      </c>
      <c r="B326" s="95"/>
      <c r="C326" s="95">
        <v>21816206</v>
      </c>
      <c r="D326" s="94" t="s">
        <v>657</v>
      </c>
      <c r="E326" s="73" t="s">
        <v>788</v>
      </c>
      <c r="F326" s="73" t="s">
        <v>13</v>
      </c>
      <c r="G326" s="94" t="s">
        <v>14</v>
      </c>
      <c r="H326" s="96">
        <v>86.53</v>
      </c>
      <c r="I326" s="79">
        <f t="shared" si="59"/>
        <v>95.581575168452446</v>
      </c>
      <c r="J326" s="94"/>
      <c r="K326" s="95"/>
      <c r="L326" s="95"/>
      <c r="M326" s="97"/>
      <c r="N326" s="96"/>
      <c r="O326" s="98" t="s">
        <v>658</v>
      </c>
      <c r="P326" s="95">
        <v>0</v>
      </c>
      <c r="Q326" s="99"/>
      <c r="R326" s="95">
        <v>84</v>
      </c>
      <c r="S326" s="79">
        <f t="shared" si="58"/>
        <v>93.333333333333329</v>
      </c>
      <c r="T326" s="95"/>
      <c r="U326" s="80">
        <f t="shared" si="57"/>
        <v>87.907102617916706</v>
      </c>
      <c r="V326" s="80"/>
    </row>
    <row r="327" spans="1:22" ht="15" customHeight="1" x14ac:dyDescent="0.3">
      <c r="A327" s="94" t="s">
        <v>621</v>
      </c>
      <c r="B327" s="95"/>
      <c r="C327" s="95">
        <v>21816197</v>
      </c>
      <c r="D327" s="94" t="s">
        <v>659</v>
      </c>
      <c r="E327" s="73" t="s">
        <v>788</v>
      </c>
      <c r="F327" s="73" t="s">
        <v>13</v>
      </c>
      <c r="G327" s="94" t="s">
        <v>14</v>
      </c>
      <c r="H327" s="96">
        <v>85.421000000000006</v>
      </c>
      <c r="I327" s="79">
        <f t="shared" si="59"/>
        <v>94.356566883905884</v>
      </c>
      <c r="J327" s="94"/>
      <c r="K327" s="95"/>
      <c r="L327" s="95"/>
      <c r="M327" s="97"/>
      <c r="N327" s="96"/>
      <c r="O327" s="98" t="s">
        <v>660</v>
      </c>
      <c r="P327" s="95">
        <v>3</v>
      </c>
      <c r="Q327" s="98" t="s">
        <v>661</v>
      </c>
      <c r="R327" s="95">
        <v>84</v>
      </c>
      <c r="S327" s="79">
        <f t="shared" si="58"/>
        <v>93.333333333333329</v>
      </c>
      <c r="T327" s="95"/>
      <c r="U327" s="80">
        <f t="shared" si="57"/>
        <v>87.799596818734116</v>
      </c>
      <c r="V327" s="80"/>
    </row>
    <row r="328" spans="1:22" ht="15" customHeight="1" x14ac:dyDescent="0.3">
      <c r="A328" s="94" t="s">
        <v>621</v>
      </c>
      <c r="B328" s="95"/>
      <c r="C328" s="95">
        <v>21816200</v>
      </c>
      <c r="D328" s="94" t="s">
        <v>662</v>
      </c>
      <c r="E328" s="73" t="s">
        <v>788</v>
      </c>
      <c r="F328" s="73" t="s">
        <v>13</v>
      </c>
      <c r="G328" s="94" t="s">
        <v>14</v>
      </c>
      <c r="H328" s="96">
        <v>85.12</v>
      </c>
      <c r="I328" s="79">
        <f t="shared" si="59"/>
        <v>94.024080415331937</v>
      </c>
      <c r="J328" s="94"/>
      <c r="K328" s="95"/>
      <c r="L328" s="95"/>
      <c r="M328" s="97"/>
      <c r="N328" s="96"/>
      <c r="O328" s="99"/>
      <c r="P328" s="95"/>
      <c r="Q328" s="98" t="s">
        <v>663</v>
      </c>
      <c r="R328" s="95">
        <v>82</v>
      </c>
      <c r="S328" s="79">
        <f t="shared" si="58"/>
        <v>91.111111111111114</v>
      </c>
      <c r="T328" s="95"/>
      <c r="U328" s="80">
        <f t="shared" si="57"/>
        <v>86.316856290732346</v>
      </c>
      <c r="V328" s="80"/>
    </row>
    <row r="329" spans="1:22" ht="15" customHeight="1" x14ac:dyDescent="0.3">
      <c r="A329" s="94" t="s">
        <v>621</v>
      </c>
      <c r="B329" s="95"/>
      <c r="C329" s="95">
        <v>21716213</v>
      </c>
      <c r="D329" s="94" t="s">
        <v>664</v>
      </c>
      <c r="E329" s="73" t="s">
        <v>787</v>
      </c>
      <c r="F329" s="73" t="s">
        <v>13</v>
      </c>
      <c r="G329" s="94" t="s">
        <v>14</v>
      </c>
      <c r="H329" s="96"/>
      <c r="I329" s="96"/>
      <c r="J329" s="94" t="s">
        <v>15</v>
      </c>
      <c r="K329" s="95"/>
      <c r="L329" s="95"/>
      <c r="M329" s="97"/>
      <c r="N329" s="79">
        <f>M329/33.99*100</f>
        <v>0</v>
      </c>
      <c r="O329" s="98" t="s">
        <v>665</v>
      </c>
      <c r="P329" s="95">
        <v>10</v>
      </c>
      <c r="Q329" s="99" t="s">
        <v>1090</v>
      </c>
      <c r="R329" s="95">
        <v>90</v>
      </c>
      <c r="S329" s="79">
        <f t="shared" si="58"/>
        <v>100</v>
      </c>
      <c r="T329" s="94" t="s">
        <v>21</v>
      </c>
      <c r="U329" s="80">
        <f t="shared" ref="U329:U338" si="60">0.6*N329+0.4*(P329+S329*0.9)</f>
        <v>40</v>
      </c>
      <c r="V329" s="80"/>
    </row>
    <row r="330" spans="1:22" ht="15" customHeight="1" x14ac:dyDescent="0.3">
      <c r="A330" s="94" t="s">
        <v>621</v>
      </c>
      <c r="B330" s="95"/>
      <c r="C330" s="95">
        <v>21716207</v>
      </c>
      <c r="D330" s="94" t="s">
        <v>666</v>
      </c>
      <c r="E330" s="73" t="s">
        <v>787</v>
      </c>
      <c r="F330" s="73" t="s">
        <v>13</v>
      </c>
      <c r="G330" s="94" t="s">
        <v>14</v>
      </c>
      <c r="H330" s="96"/>
      <c r="I330" s="96"/>
      <c r="J330" s="94" t="s">
        <v>15</v>
      </c>
      <c r="K330" s="95"/>
      <c r="L330" s="95"/>
      <c r="M330" s="97"/>
      <c r="N330" s="79">
        <f>M330/33.99*100</f>
        <v>0</v>
      </c>
      <c r="O330" s="98" t="s">
        <v>667</v>
      </c>
      <c r="P330" s="95">
        <v>6</v>
      </c>
      <c r="Q330" s="98" t="s">
        <v>1091</v>
      </c>
      <c r="R330" s="95">
        <v>90</v>
      </c>
      <c r="S330" s="79">
        <f t="shared" si="58"/>
        <v>100</v>
      </c>
      <c r="T330" s="94" t="s">
        <v>17</v>
      </c>
      <c r="U330" s="80">
        <f t="shared" si="60"/>
        <v>38.400000000000006</v>
      </c>
      <c r="V330" s="80"/>
    </row>
    <row r="331" spans="1:22" ht="15" customHeight="1" x14ac:dyDescent="0.3">
      <c r="A331" s="94" t="s">
        <v>621</v>
      </c>
      <c r="B331" s="95"/>
      <c r="C331" s="95">
        <v>21716198</v>
      </c>
      <c r="D331" s="94" t="s">
        <v>668</v>
      </c>
      <c r="E331" s="73" t="s">
        <v>787</v>
      </c>
      <c r="F331" s="73" t="s">
        <v>13</v>
      </c>
      <c r="G331" s="94" t="s">
        <v>14</v>
      </c>
      <c r="H331" s="96"/>
      <c r="I331" s="96"/>
      <c r="J331" s="94" t="s">
        <v>15</v>
      </c>
      <c r="K331" s="95"/>
      <c r="L331" s="95"/>
      <c r="M331" s="97"/>
      <c r="N331" s="79">
        <f>M331/33.99*100</f>
        <v>0</v>
      </c>
      <c r="O331" s="98" t="s">
        <v>669</v>
      </c>
      <c r="P331" s="95">
        <v>8</v>
      </c>
      <c r="Q331" s="98" t="s">
        <v>670</v>
      </c>
      <c r="R331" s="95">
        <v>88</v>
      </c>
      <c r="S331" s="79">
        <f t="shared" ref="S331:S338" si="61">100*R331/90</f>
        <v>97.777777777777771</v>
      </c>
      <c r="T331" s="94" t="s">
        <v>21</v>
      </c>
      <c r="U331" s="80">
        <f t="shared" si="60"/>
        <v>38.400000000000006</v>
      </c>
      <c r="V331" s="80"/>
    </row>
    <row r="332" spans="1:22" ht="15" customHeight="1" x14ac:dyDescent="0.3">
      <c r="A332" s="94" t="s">
        <v>621</v>
      </c>
      <c r="B332" s="94" t="s">
        <v>800</v>
      </c>
      <c r="C332" s="95">
        <v>21716208</v>
      </c>
      <c r="D332" s="94" t="s">
        <v>671</v>
      </c>
      <c r="E332" s="73" t="s">
        <v>787</v>
      </c>
      <c r="F332" s="73" t="s">
        <v>13</v>
      </c>
      <c r="G332" s="94" t="s">
        <v>14</v>
      </c>
      <c r="H332" s="96"/>
      <c r="I332" s="96"/>
      <c r="J332" s="94" t="s">
        <v>15</v>
      </c>
      <c r="K332" s="94" t="s">
        <v>1092</v>
      </c>
      <c r="L332" s="94" t="s">
        <v>825</v>
      </c>
      <c r="M332" s="97">
        <v>6</v>
      </c>
      <c r="N332" s="79">
        <f>M332/33.99*100</f>
        <v>17.6522506619594</v>
      </c>
      <c r="O332" s="98" t="s">
        <v>672</v>
      </c>
      <c r="P332" s="95">
        <v>0</v>
      </c>
      <c r="Q332" s="98" t="s">
        <v>1093</v>
      </c>
      <c r="R332" s="95">
        <v>87</v>
      </c>
      <c r="S332" s="79">
        <f t="shared" si="61"/>
        <v>96.666666666666671</v>
      </c>
      <c r="T332" s="94" t="s">
        <v>21</v>
      </c>
      <c r="U332" s="80">
        <f t="shared" si="60"/>
        <v>45.391350397175643</v>
      </c>
      <c r="V332" s="80"/>
    </row>
    <row r="333" spans="1:22" ht="15" customHeight="1" x14ac:dyDescent="0.3">
      <c r="A333" s="94" t="s">
        <v>621</v>
      </c>
      <c r="B333" s="95"/>
      <c r="C333" s="95">
        <v>21716216</v>
      </c>
      <c r="D333" s="94" t="s">
        <v>673</v>
      </c>
      <c r="E333" s="73" t="s">
        <v>787</v>
      </c>
      <c r="F333" s="73" t="s">
        <v>13</v>
      </c>
      <c r="G333" s="94" t="s">
        <v>14</v>
      </c>
      <c r="H333" s="96"/>
      <c r="I333" s="96"/>
      <c r="J333" s="95"/>
      <c r="K333" s="95"/>
      <c r="L333" s="95"/>
      <c r="M333" s="97"/>
      <c r="N333" s="96"/>
      <c r="O333" s="99" t="s">
        <v>1094</v>
      </c>
      <c r="P333" s="95">
        <v>9</v>
      </c>
      <c r="Q333" s="99" t="s">
        <v>1095</v>
      </c>
      <c r="R333" s="95">
        <v>85</v>
      </c>
      <c r="S333" s="79">
        <f t="shared" si="61"/>
        <v>94.444444444444443</v>
      </c>
      <c r="T333" s="94" t="s">
        <v>17</v>
      </c>
      <c r="U333" s="80">
        <f t="shared" si="60"/>
        <v>37.6</v>
      </c>
      <c r="V333" s="80"/>
    </row>
    <row r="334" spans="1:22" ht="15" customHeight="1" x14ac:dyDescent="0.3">
      <c r="A334" s="94" t="s">
        <v>621</v>
      </c>
      <c r="B334" s="95"/>
      <c r="C334" s="95">
        <v>21716215</v>
      </c>
      <c r="D334" s="94" t="s">
        <v>674</v>
      </c>
      <c r="E334" s="73" t="s">
        <v>787</v>
      </c>
      <c r="F334" s="73" t="s">
        <v>13</v>
      </c>
      <c r="G334" s="94" t="s">
        <v>14</v>
      </c>
      <c r="H334" s="96"/>
      <c r="I334" s="96"/>
      <c r="J334" s="94" t="s">
        <v>15</v>
      </c>
      <c r="K334" s="95"/>
      <c r="L334" s="95"/>
      <c r="M334" s="97"/>
      <c r="N334" s="96"/>
      <c r="O334" s="98" t="s">
        <v>675</v>
      </c>
      <c r="P334" s="95"/>
      <c r="Q334" s="98" t="s">
        <v>1096</v>
      </c>
      <c r="R334" s="95">
        <v>86</v>
      </c>
      <c r="S334" s="79">
        <f t="shared" si="61"/>
        <v>95.555555555555557</v>
      </c>
      <c r="T334" s="94" t="s">
        <v>44</v>
      </c>
      <c r="U334" s="80">
        <f t="shared" si="60"/>
        <v>34.4</v>
      </c>
      <c r="V334" s="80"/>
    </row>
    <row r="335" spans="1:22" ht="15" customHeight="1" x14ac:dyDescent="0.3">
      <c r="A335" s="94" t="s">
        <v>621</v>
      </c>
      <c r="B335" s="95"/>
      <c r="C335" s="95">
        <v>21716202</v>
      </c>
      <c r="D335" s="94" t="s">
        <v>676</v>
      </c>
      <c r="E335" s="73" t="s">
        <v>787</v>
      </c>
      <c r="F335" s="73" t="s">
        <v>13</v>
      </c>
      <c r="G335" s="94" t="s">
        <v>14</v>
      </c>
      <c r="H335" s="96"/>
      <c r="I335" s="96"/>
      <c r="J335" s="94" t="s">
        <v>15</v>
      </c>
      <c r="K335" s="95"/>
      <c r="L335" s="102" t="s">
        <v>1097</v>
      </c>
      <c r="M335" s="97"/>
      <c r="N335" s="96"/>
      <c r="O335" s="99"/>
      <c r="P335" s="95"/>
      <c r="Q335" s="99" t="s">
        <v>1098</v>
      </c>
      <c r="R335" s="95">
        <v>85</v>
      </c>
      <c r="S335" s="79">
        <f t="shared" si="61"/>
        <v>94.444444444444443</v>
      </c>
      <c r="T335" s="95"/>
      <c r="U335" s="80">
        <f t="shared" si="60"/>
        <v>34</v>
      </c>
      <c r="V335" s="80"/>
    </row>
    <row r="336" spans="1:22" ht="15" customHeight="1" x14ac:dyDescent="0.3">
      <c r="A336" s="94" t="s">
        <v>621</v>
      </c>
      <c r="B336" s="95"/>
      <c r="C336" s="95">
        <v>21716211</v>
      </c>
      <c r="D336" s="94" t="s">
        <v>677</v>
      </c>
      <c r="E336" s="73" t="s">
        <v>787</v>
      </c>
      <c r="F336" s="73" t="s">
        <v>13</v>
      </c>
      <c r="G336" s="94" t="s">
        <v>14</v>
      </c>
      <c r="H336" s="96"/>
      <c r="I336" s="96"/>
      <c r="J336" s="94" t="s">
        <v>15</v>
      </c>
      <c r="K336" s="95"/>
      <c r="L336" s="95"/>
      <c r="M336" s="97"/>
      <c r="N336" s="96"/>
      <c r="O336" s="98" t="s">
        <v>678</v>
      </c>
      <c r="P336" s="95"/>
      <c r="Q336" s="99"/>
      <c r="R336" s="95">
        <v>82</v>
      </c>
      <c r="S336" s="79">
        <f t="shared" si="61"/>
        <v>91.111111111111114</v>
      </c>
      <c r="T336" s="95"/>
      <c r="U336" s="80">
        <f t="shared" si="60"/>
        <v>32.800000000000004</v>
      </c>
      <c r="V336" s="80"/>
    </row>
    <row r="337" spans="1:22" ht="15" customHeight="1" x14ac:dyDescent="0.3">
      <c r="A337" s="94" t="s">
        <v>621</v>
      </c>
      <c r="B337" s="95"/>
      <c r="C337" s="95">
        <v>21716200</v>
      </c>
      <c r="D337" s="94" t="s">
        <v>679</v>
      </c>
      <c r="E337" s="73" t="s">
        <v>787</v>
      </c>
      <c r="F337" s="73" t="s">
        <v>13</v>
      </c>
      <c r="G337" s="94" t="s">
        <v>14</v>
      </c>
      <c r="H337" s="96"/>
      <c r="I337" s="96"/>
      <c r="J337" s="95"/>
      <c r="K337" s="95"/>
      <c r="L337" s="95"/>
      <c r="M337" s="97"/>
      <c r="N337" s="96"/>
      <c r="O337" s="98" t="s">
        <v>1099</v>
      </c>
      <c r="P337" s="95"/>
      <c r="Q337" s="99" t="s">
        <v>1100</v>
      </c>
      <c r="R337" s="95">
        <v>80</v>
      </c>
      <c r="S337" s="79">
        <f t="shared" si="61"/>
        <v>88.888888888888886</v>
      </c>
      <c r="T337" s="95"/>
      <c r="U337" s="80">
        <f t="shared" si="60"/>
        <v>32</v>
      </c>
      <c r="V337" s="80"/>
    </row>
    <row r="338" spans="1:22" ht="15" customHeight="1" x14ac:dyDescent="0.3">
      <c r="A338" s="94" t="s">
        <v>621</v>
      </c>
      <c r="B338" s="95"/>
      <c r="C338" s="95">
        <v>21716203</v>
      </c>
      <c r="D338" s="94" t="s">
        <v>680</v>
      </c>
      <c r="E338" s="73" t="s">
        <v>787</v>
      </c>
      <c r="F338" s="73" t="s">
        <v>13</v>
      </c>
      <c r="G338" s="94" t="s">
        <v>14</v>
      </c>
      <c r="H338" s="96"/>
      <c r="I338" s="96"/>
      <c r="J338" s="94" t="s">
        <v>15</v>
      </c>
      <c r="K338" s="95"/>
      <c r="L338" s="95"/>
      <c r="M338" s="97"/>
      <c r="N338" s="96"/>
      <c r="O338" s="99"/>
      <c r="P338" s="95"/>
      <c r="Q338" s="99"/>
      <c r="R338" s="95">
        <v>75</v>
      </c>
      <c r="S338" s="79">
        <f t="shared" si="61"/>
        <v>83.333333333333329</v>
      </c>
      <c r="T338" s="95"/>
      <c r="U338" s="80">
        <f t="shared" si="60"/>
        <v>30</v>
      </c>
      <c r="V338" s="80"/>
    </row>
    <row r="339" spans="1:22" ht="15" customHeight="1" x14ac:dyDescent="0.3">
      <c r="A339" s="103" t="s">
        <v>681</v>
      </c>
      <c r="B339" s="103" t="s">
        <v>11</v>
      </c>
      <c r="C339" s="104" t="s">
        <v>682</v>
      </c>
      <c r="D339" s="105" t="s">
        <v>683</v>
      </c>
      <c r="E339" s="103" t="s">
        <v>684</v>
      </c>
      <c r="F339" s="103" t="s">
        <v>13</v>
      </c>
      <c r="G339" s="103" t="s">
        <v>14</v>
      </c>
      <c r="H339" s="106"/>
      <c r="I339" s="107"/>
      <c r="J339" s="103" t="s">
        <v>15</v>
      </c>
      <c r="K339" s="108" t="s">
        <v>685</v>
      </c>
      <c r="L339" s="108"/>
      <c r="M339" s="109">
        <v>54.822000000000003</v>
      </c>
      <c r="N339" s="110">
        <f>M339/54.82*100</f>
        <v>100.00364830353885</v>
      </c>
      <c r="O339" s="111" t="s">
        <v>1101</v>
      </c>
      <c r="P339" s="108">
        <v>2</v>
      </c>
      <c r="Q339" s="111" t="s">
        <v>1102</v>
      </c>
      <c r="R339" s="108">
        <v>89</v>
      </c>
      <c r="S339" s="110">
        <f t="shared" ref="S339:S370" si="62">R339*100/90</f>
        <v>98.888888888888886</v>
      </c>
      <c r="T339" s="103" t="s">
        <v>17</v>
      </c>
      <c r="U339" s="109">
        <f t="shared" ref="U339:U349" si="63">0.8*N339+0.2*(P339+S339*0.9)</f>
        <v>98.202918642831094</v>
      </c>
      <c r="V339" s="109"/>
    </row>
    <row r="340" spans="1:22" ht="15" customHeight="1" x14ac:dyDescent="0.3">
      <c r="A340" s="103" t="s">
        <v>681</v>
      </c>
      <c r="B340" s="103"/>
      <c r="C340" s="104" t="s">
        <v>686</v>
      </c>
      <c r="D340" s="103" t="s">
        <v>687</v>
      </c>
      <c r="E340" s="103" t="s">
        <v>684</v>
      </c>
      <c r="F340" s="103" t="s">
        <v>13</v>
      </c>
      <c r="G340" s="103" t="s">
        <v>14</v>
      </c>
      <c r="H340" s="106"/>
      <c r="I340" s="107"/>
      <c r="J340" s="103" t="s">
        <v>15</v>
      </c>
      <c r="K340" s="108" t="s">
        <v>688</v>
      </c>
      <c r="L340" s="108"/>
      <c r="M340" s="109">
        <v>17.388000000000002</v>
      </c>
      <c r="N340" s="110">
        <f>M340/54.82*100</f>
        <v>31.71835096680044</v>
      </c>
      <c r="O340" s="111" t="s">
        <v>689</v>
      </c>
      <c r="P340" s="108">
        <v>10</v>
      </c>
      <c r="Q340" s="111" t="s">
        <v>690</v>
      </c>
      <c r="R340" s="108">
        <v>90</v>
      </c>
      <c r="S340" s="110">
        <f t="shared" si="62"/>
        <v>100</v>
      </c>
      <c r="T340" s="103" t="s">
        <v>871</v>
      </c>
      <c r="U340" s="109">
        <f t="shared" si="63"/>
        <v>45.374680773440353</v>
      </c>
      <c r="V340" s="109"/>
    </row>
    <row r="341" spans="1:22" ht="15" customHeight="1" x14ac:dyDescent="0.3">
      <c r="A341" s="103" t="s">
        <v>681</v>
      </c>
      <c r="B341" s="103"/>
      <c r="C341" s="104" t="s">
        <v>691</v>
      </c>
      <c r="D341" s="103" t="s">
        <v>692</v>
      </c>
      <c r="E341" s="103" t="s">
        <v>684</v>
      </c>
      <c r="F341" s="103" t="s">
        <v>13</v>
      </c>
      <c r="G341" s="103" t="s">
        <v>14</v>
      </c>
      <c r="H341" s="106"/>
      <c r="I341" s="107"/>
      <c r="J341" s="103" t="s">
        <v>15</v>
      </c>
      <c r="K341" s="108" t="s">
        <v>1103</v>
      </c>
      <c r="L341" s="108"/>
      <c r="M341" s="109">
        <v>9.68</v>
      </c>
      <c r="N341" s="110">
        <f>M341/54.82*100</f>
        <v>17.657789128055455</v>
      </c>
      <c r="O341" s="112"/>
      <c r="P341" s="108"/>
      <c r="Q341" s="111" t="s">
        <v>1104</v>
      </c>
      <c r="R341" s="108">
        <v>88</v>
      </c>
      <c r="S341" s="110">
        <f t="shared" si="62"/>
        <v>97.777777777777771</v>
      </c>
      <c r="T341" s="103" t="s">
        <v>17</v>
      </c>
      <c r="U341" s="109">
        <f t="shared" si="63"/>
        <v>31.726231302444369</v>
      </c>
      <c r="V341" s="109"/>
    </row>
    <row r="342" spans="1:22" ht="15" customHeight="1" x14ac:dyDescent="0.3">
      <c r="A342" s="113" t="s">
        <v>681</v>
      </c>
      <c r="B342" s="103"/>
      <c r="C342" s="104">
        <v>21716008</v>
      </c>
      <c r="D342" s="105" t="s">
        <v>693</v>
      </c>
      <c r="E342" s="103" t="s">
        <v>684</v>
      </c>
      <c r="F342" s="105" t="s">
        <v>13</v>
      </c>
      <c r="G342" s="105" t="s">
        <v>14</v>
      </c>
      <c r="H342" s="114"/>
      <c r="I342" s="104"/>
      <c r="J342" s="105" t="s">
        <v>15</v>
      </c>
      <c r="K342" s="105" t="s">
        <v>976</v>
      </c>
      <c r="L342" s="104"/>
      <c r="M342" s="115">
        <v>6</v>
      </c>
      <c r="N342" s="110">
        <f>M342/54.82*100</f>
        <v>10.944910616563298</v>
      </c>
      <c r="O342" s="111" t="s">
        <v>1105</v>
      </c>
      <c r="P342" s="104"/>
      <c r="Q342" s="116" t="s">
        <v>694</v>
      </c>
      <c r="R342" s="104" t="s">
        <v>695</v>
      </c>
      <c r="S342" s="110">
        <f t="shared" si="62"/>
        <v>93.333333333333329</v>
      </c>
      <c r="T342" s="104"/>
      <c r="U342" s="109">
        <f t="shared" si="63"/>
        <v>25.55592849325064</v>
      </c>
      <c r="V342" s="109"/>
    </row>
    <row r="343" spans="1:22" ht="15" customHeight="1" x14ac:dyDescent="0.3">
      <c r="A343" s="103" t="s">
        <v>681</v>
      </c>
      <c r="B343" s="103" t="s">
        <v>11</v>
      </c>
      <c r="C343" s="104" t="s">
        <v>699</v>
      </c>
      <c r="D343" s="103" t="s">
        <v>700</v>
      </c>
      <c r="E343" s="103" t="s">
        <v>789</v>
      </c>
      <c r="F343" s="103" t="s">
        <v>13</v>
      </c>
      <c r="G343" s="103" t="s">
        <v>14</v>
      </c>
      <c r="H343" s="106"/>
      <c r="I343" s="107"/>
      <c r="J343" s="108"/>
      <c r="K343" s="108" t="s">
        <v>1106</v>
      </c>
      <c r="L343" s="108"/>
      <c r="M343" s="109">
        <v>66.331999999999994</v>
      </c>
      <c r="N343" s="110">
        <f>M343/86.98*100</f>
        <v>76.261209473442165</v>
      </c>
      <c r="O343" s="112"/>
      <c r="P343" s="108"/>
      <c r="Q343" s="111" t="s">
        <v>1104</v>
      </c>
      <c r="R343" s="108">
        <v>88</v>
      </c>
      <c r="S343" s="110">
        <f t="shared" si="62"/>
        <v>97.777777777777771</v>
      </c>
      <c r="T343" s="103" t="s">
        <v>17</v>
      </c>
      <c r="U343" s="109">
        <f t="shared" si="63"/>
        <v>78.608967578753735</v>
      </c>
      <c r="V343" s="109"/>
    </row>
    <row r="344" spans="1:22" ht="15" customHeight="1" x14ac:dyDescent="0.3">
      <c r="A344" s="103" t="s">
        <v>681</v>
      </c>
      <c r="B344" s="103" t="s">
        <v>799</v>
      </c>
      <c r="C344" s="104" t="s">
        <v>696</v>
      </c>
      <c r="D344" s="103" t="s">
        <v>697</v>
      </c>
      <c r="E344" s="103" t="s">
        <v>789</v>
      </c>
      <c r="F344" s="103" t="s">
        <v>13</v>
      </c>
      <c r="G344" s="103" t="s">
        <v>14</v>
      </c>
      <c r="H344" s="106"/>
      <c r="I344" s="107"/>
      <c r="J344" s="103" t="s">
        <v>15</v>
      </c>
      <c r="K344" s="108" t="s">
        <v>698</v>
      </c>
      <c r="L344" s="108"/>
      <c r="M344" s="109">
        <v>43.064</v>
      </c>
      <c r="N344" s="110">
        <f>M344/86.98*100</f>
        <v>49.510232237295924</v>
      </c>
      <c r="O344" s="112"/>
      <c r="P344" s="108"/>
      <c r="Q344" s="111" t="s">
        <v>1107</v>
      </c>
      <c r="R344" s="108">
        <v>90</v>
      </c>
      <c r="S344" s="110">
        <f t="shared" si="62"/>
        <v>100</v>
      </c>
      <c r="T344" s="103" t="s">
        <v>21</v>
      </c>
      <c r="U344" s="109">
        <f t="shared" si="63"/>
        <v>57.608185789836739</v>
      </c>
      <c r="V344" s="109"/>
    </row>
    <row r="345" spans="1:22" ht="15" customHeight="1" x14ac:dyDescent="0.3">
      <c r="A345" s="103" t="s">
        <v>681</v>
      </c>
      <c r="B345" s="103"/>
      <c r="C345" s="104" t="s">
        <v>709</v>
      </c>
      <c r="D345" s="103" t="s">
        <v>710</v>
      </c>
      <c r="E345" s="103" t="s">
        <v>789</v>
      </c>
      <c r="F345" s="103" t="s">
        <v>13</v>
      </c>
      <c r="G345" s="103" t="s">
        <v>14</v>
      </c>
      <c r="H345" s="106"/>
      <c r="I345" s="107"/>
      <c r="J345" s="103" t="s">
        <v>15</v>
      </c>
      <c r="K345" s="108" t="s">
        <v>711</v>
      </c>
      <c r="L345" s="108"/>
      <c r="M345" s="109">
        <v>41.825000000000003</v>
      </c>
      <c r="N345" s="110">
        <f>M345/86.98*100</f>
        <v>48.085766842952403</v>
      </c>
      <c r="O345" s="112"/>
      <c r="P345" s="108"/>
      <c r="Q345" s="111" t="s">
        <v>1104</v>
      </c>
      <c r="R345" s="108">
        <v>87</v>
      </c>
      <c r="S345" s="110">
        <f t="shared" si="62"/>
        <v>96.666666666666671</v>
      </c>
      <c r="T345" s="103" t="s">
        <v>21</v>
      </c>
      <c r="U345" s="109">
        <f t="shared" si="63"/>
        <v>55.868613474361922</v>
      </c>
      <c r="V345" s="109"/>
    </row>
    <row r="346" spans="1:22" ht="15" customHeight="1" x14ac:dyDescent="0.3">
      <c r="A346" s="103" t="s">
        <v>681</v>
      </c>
      <c r="B346" s="103"/>
      <c r="C346" s="104" t="s">
        <v>706</v>
      </c>
      <c r="D346" s="103" t="s">
        <v>707</v>
      </c>
      <c r="E346" s="103" t="s">
        <v>789</v>
      </c>
      <c r="F346" s="103" t="s">
        <v>13</v>
      </c>
      <c r="G346" s="103" t="s">
        <v>14</v>
      </c>
      <c r="H346" s="106"/>
      <c r="I346" s="107"/>
      <c r="J346" s="103"/>
      <c r="K346" s="108" t="s">
        <v>708</v>
      </c>
      <c r="L346" s="108"/>
      <c r="M346" s="109">
        <v>14.672000000000001</v>
      </c>
      <c r="N346" s="110">
        <f>M346/86.98*100</f>
        <v>16.868245573695102</v>
      </c>
      <c r="O346" s="112"/>
      <c r="P346" s="108"/>
      <c r="Q346" s="111" t="s">
        <v>1108</v>
      </c>
      <c r="R346" s="108">
        <v>88</v>
      </c>
      <c r="S346" s="110">
        <f t="shared" si="62"/>
        <v>97.777777777777771</v>
      </c>
      <c r="T346" s="103" t="s">
        <v>17</v>
      </c>
      <c r="U346" s="109">
        <f t="shared" si="63"/>
        <v>31.094596458956083</v>
      </c>
      <c r="V346" s="109"/>
    </row>
    <row r="347" spans="1:22" ht="15" customHeight="1" x14ac:dyDescent="0.3">
      <c r="A347" s="103" t="s">
        <v>681</v>
      </c>
      <c r="B347" s="103"/>
      <c r="C347" s="104" t="s">
        <v>701</v>
      </c>
      <c r="D347" s="103" t="s">
        <v>702</v>
      </c>
      <c r="E347" s="103" t="s">
        <v>789</v>
      </c>
      <c r="F347" s="103" t="s">
        <v>13</v>
      </c>
      <c r="G347" s="103" t="s">
        <v>14</v>
      </c>
      <c r="H347" s="106"/>
      <c r="I347" s="107"/>
      <c r="J347" s="103"/>
      <c r="K347" s="108"/>
      <c r="L347" s="103" t="s">
        <v>1109</v>
      </c>
      <c r="M347" s="109">
        <v>7</v>
      </c>
      <c r="N347" s="110">
        <f>M347/86.98*100</f>
        <v>8.0478270866865937</v>
      </c>
      <c r="O347" s="112"/>
      <c r="P347" s="108"/>
      <c r="Q347" s="111" t="s">
        <v>703</v>
      </c>
      <c r="R347" s="108">
        <v>87</v>
      </c>
      <c r="S347" s="110">
        <f t="shared" si="62"/>
        <v>96.666666666666671</v>
      </c>
      <c r="T347" s="103" t="s">
        <v>17</v>
      </c>
      <c r="U347" s="109">
        <f t="shared" si="63"/>
        <v>23.838261669349279</v>
      </c>
      <c r="V347" s="109"/>
    </row>
    <row r="348" spans="1:22" ht="15" customHeight="1" x14ac:dyDescent="0.3">
      <c r="A348" s="103" t="s">
        <v>681</v>
      </c>
      <c r="B348" s="103"/>
      <c r="C348" s="104" t="s">
        <v>712</v>
      </c>
      <c r="D348" s="103" t="s">
        <v>713</v>
      </c>
      <c r="E348" s="103" t="s">
        <v>789</v>
      </c>
      <c r="F348" s="103" t="s">
        <v>13</v>
      </c>
      <c r="G348" s="117" t="s">
        <v>14</v>
      </c>
      <c r="H348" s="106"/>
      <c r="I348" s="107"/>
      <c r="J348" s="103" t="s">
        <v>15</v>
      </c>
      <c r="K348" s="108"/>
      <c r="L348" s="108"/>
      <c r="M348" s="109"/>
      <c r="N348" s="110"/>
      <c r="O348" s="111" t="s">
        <v>714</v>
      </c>
      <c r="P348" s="108"/>
      <c r="Q348" s="112" t="s">
        <v>1110</v>
      </c>
      <c r="R348" s="108">
        <v>90</v>
      </c>
      <c r="S348" s="110">
        <f t="shared" si="62"/>
        <v>100</v>
      </c>
      <c r="T348" s="103" t="s">
        <v>17</v>
      </c>
      <c r="U348" s="109">
        <f t="shared" si="63"/>
        <v>18</v>
      </c>
      <c r="V348" s="109"/>
    </row>
    <row r="349" spans="1:22" ht="15" customHeight="1" x14ac:dyDescent="0.3">
      <c r="A349" s="103" t="s">
        <v>681</v>
      </c>
      <c r="B349" s="103"/>
      <c r="C349" s="104" t="s">
        <v>704</v>
      </c>
      <c r="D349" s="103" t="s">
        <v>705</v>
      </c>
      <c r="E349" s="103" t="s">
        <v>789</v>
      </c>
      <c r="F349" s="103" t="s">
        <v>13</v>
      </c>
      <c r="G349" s="103" t="s">
        <v>14</v>
      </c>
      <c r="H349" s="106"/>
      <c r="I349" s="107"/>
      <c r="J349" s="103"/>
      <c r="K349" s="103" t="s">
        <v>144</v>
      </c>
      <c r="L349" s="108"/>
      <c r="M349" s="109"/>
      <c r="N349" s="110"/>
      <c r="O349" s="111" t="s">
        <v>144</v>
      </c>
      <c r="P349" s="108"/>
      <c r="Q349" s="111" t="s">
        <v>1111</v>
      </c>
      <c r="R349" s="108">
        <v>89</v>
      </c>
      <c r="S349" s="110">
        <f t="shared" si="62"/>
        <v>98.888888888888886</v>
      </c>
      <c r="T349" s="108"/>
      <c r="U349" s="109">
        <f t="shared" si="63"/>
        <v>17.8</v>
      </c>
      <c r="V349" s="109"/>
    </row>
    <row r="350" spans="1:22" ht="15" customHeight="1" x14ac:dyDescent="0.3">
      <c r="A350" s="103" t="s">
        <v>681</v>
      </c>
      <c r="B350" s="103"/>
      <c r="C350" s="104" t="s">
        <v>715</v>
      </c>
      <c r="D350" s="103" t="s">
        <v>716</v>
      </c>
      <c r="E350" s="103" t="s">
        <v>808</v>
      </c>
      <c r="F350" s="103" t="s">
        <v>13</v>
      </c>
      <c r="G350" s="103" t="s">
        <v>14</v>
      </c>
      <c r="H350" s="118">
        <v>89.841999999999999</v>
      </c>
      <c r="I350" s="118">
        <f>H350/91.947*100</f>
        <v>97.710637649950513</v>
      </c>
      <c r="J350" s="103"/>
      <c r="K350" s="108"/>
      <c r="L350" s="108"/>
      <c r="M350" s="109"/>
      <c r="N350" s="110"/>
      <c r="O350" s="111" t="s">
        <v>717</v>
      </c>
      <c r="P350" s="108">
        <v>6</v>
      </c>
      <c r="Q350" s="111" t="s">
        <v>1112</v>
      </c>
      <c r="R350" s="108">
        <v>88</v>
      </c>
      <c r="S350" s="110">
        <f t="shared" si="62"/>
        <v>97.777777777777771</v>
      </c>
      <c r="T350" s="103" t="s">
        <v>17</v>
      </c>
      <c r="U350" s="109">
        <f t="shared" ref="U350:U359" si="64">0.7*I350+0.15*N350+0.15*(P350+S350*0.9)</f>
        <v>82.497446354965348</v>
      </c>
      <c r="V350" s="109"/>
    </row>
    <row r="351" spans="1:22" ht="15" customHeight="1" x14ac:dyDescent="0.3">
      <c r="A351" s="103" t="s">
        <v>681</v>
      </c>
      <c r="B351" s="103"/>
      <c r="C351" s="104" t="s">
        <v>718</v>
      </c>
      <c r="D351" s="103" t="s">
        <v>719</v>
      </c>
      <c r="E351" s="103" t="s">
        <v>808</v>
      </c>
      <c r="F351" s="103" t="s">
        <v>13</v>
      </c>
      <c r="G351" s="103" t="s">
        <v>14</v>
      </c>
      <c r="H351" s="118">
        <v>91.947000000000003</v>
      </c>
      <c r="I351" s="118">
        <f>H351/91.947*100</f>
        <v>100</v>
      </c>
      <c r="J351" s="103"/>
      <c r="K351" s="108"/>
      <c r="L351" s="108"/>
      <c r="M351" s="109"/>
      <c r="N351" s="110"/>
      <c r="O351" s="112"/>
      <c r="P351" s="108"/>
      <c r="Q351" s="111" t="s">
        <v>1113</v>
      </c>
      <c r="R351" s="108">
        <v>89</v>
      </c>
      <c r="S351" s="110">
        <f t="shared" si="62"/>
        <v>98.888888888888886</v>
      </c>
      <c r="T351" s="103" t="s">
        <v>17</v>
      </c>
      <c r="U351" s="109">
        <f t="shared" si="64"/>
        <v>83.35</v>
      </c>
      <c r="V351" s="109"/>
    </row>
    <row r="352" spans="1:22" ht="15" customHeight="1" x14ac:dyDescent="0.3">
      <c r="A352" s="103" t="s">
        <v>681</v>
      </c>
      <c r="B352" s="103" t="s">
        <v>799</v>
      </c>
      <c r="C352" s="104" t="s">
        <v>720</v>
      </c>
      <c r="D352" s="103" t="s">
        <v>721</v>
      </c>
      <c r="E352" s="103" t="s">
        <v>791</v>
      </c>
      <c r="F352" s="103" t="s">
        <v>13</v>
      </c>
      <c r="G352" s="103" t="s">
        <v>14</v>
      </c>
      <c r="H352" s="118">
        <v>91.266999999999996</v>
      </c>
      <c r="I352" s="118">
        <f t="shared" ref="I352:I359" si="65">H352/91.27*100</f>
        <v>99.996713049194696</v>
      </c>
      <c r="J352" s="103"/>
      <c r="K352" s="119" t="s">
        <v>722</v>
      </c>
      <c r="L352" s="108"/>
      <c r="M352" s="109">
        <v>15.840999999999999</v>
      </c>
      <c r="N352" s="110">
        <f>M352/28.52*100</f>
        <v>55.543478260869563</v>
      </c>
      <c r="O352" s="111" t="s">
        <v>1114</v>
      </c>
      <c r="P352" s="108">
        <v>5</v>
      </c>
      <c r="Q352" s="112" t="s">
        <v>1115</v>
      </c>
      <c r="R352" s="108">
        <v>88</v>
      </c>
      <c r="S352" s="110">
        <f t="shared" si="62"/>
        <v>97.777777777777771</v>
      </c>
      <c r="T352" s="103" t="s">
        <v>101</v>
      </c>
      <c r="U352" s="109">
        <f t="shared" si="64"/>
        <v>92.279220873566729</v>
      </c>
      <c r="V352" s="109"/>
    </row>
    <row r="353" spans="1:22" ht="15" customHeight="1" x14ac:dyDescent="0.3">
      <c r="A353" s="103" t="s">
        <v>681</v>
      </c>
      <c r="B353" s="103"/>
      <c r="C353" s="104" t="s">
        <v>731</v>
      </c>
      <c r="D353" s="103" t="s">
        <v>732</v>
      </c>
      <c r="E353" s="103" t="s">
        <v>791</v>
      </c>
      <c r="F353" s="103" t="s">
        <v>13</v>
      </c>
      <c r="G353" s="103" t="s">
        <v>14</v>
      </c>
      <c r="H353" s="118">
        <v>87.866</v>
      </c>
      <c r="I353" s="118">
        <f t="shared" si="65"/>
        <v>96.270406486249598</v>
      </c>
      <c r="J353" s="103"/>
      <c r="K353" s="103" t="s">
        <v>144</v>
      </c>
      <c r="L353" s="108"/>
      <c r="M353" s="109"/>
      <c r="N353" s="110"/>
      <c r="O353" s="111" t="s">
        <v>733</v>
      </c>
      <c r="P353" s="108">
        <v>4</v>
      </c>
      <c r="Q353" s="111" t="s">
        <v>1116</v>
      </c>
      <c r="R353" s="108">
        <v>88</v>
      </c>
      <c r="S353" s="110">
        <f t="shared" si="62"/>
        <v>97.777777777777771</v>
      </c>
      <c r="T353" s="103" t="s">
        <v>21</v>
      </c>
      <c r="U353" s="109">
        <f t="shared" si="64"/>
        <v>81.189284540374715</v>
      </c>
      <c r="V353" s="109"/>
    </row>
    <row r="354" spans="1:22" ht="15" customHeight="1" x14ac:dyDescent="0.3">
      <c r="A354" s="103" t="s">
        <v>681</v>
      </c>
      <c r="B354" s="103"/>
      <c r="C354" s="120" t="s">
        <v>725</v>
      </c>
      <c r="D354" s="103" t="s">
        <v>726</v>
      </c>
      <c r="E354" s="103" t="s">
        <v>791</v>
      </c>
      <c r="F354" s="103" t="s">
        <v>13</v>
      </c>
      <c r="G354" s="103" t="s">
        <v>14</v>
      </c>
      <c r="H354" s="118">
        <v>86.667000000000002</v>
      </c>
      <c r="I354" s="118">
        <f t="shared" si="65"/>
        <v>94.956721814396843</v>
      </c>
      <c r="J354" s="103"/>
      <c r="K354" s="108"/>
      <c r="L354" s="108"/>
      <c r="M354" s="109"/>
      <c r="N354" s="110"/>
      <c r="O354" s="111" t="s">
        <v>727</v>
      </c>
      <c r="P354" s="108">
        <v>5</v>
      </c>
      <c r="Q354" s="111" t="s">
        <v>1117</v>
      </c>
      <c r="R354" s="108">
        <v>90</v>
      </c>
      <c r="S354" s="110">
        <f t="shared" si="62"/>
        <v>100</v>
      </c>
      <c r="T354" s="103" t="s">
        <v>101</v>
      </c>
      <c r="U354" s="109">
        <f t="shared" si="64"/>
        <v>80.719705270077782</v>
      </c>
      <c r="V354" s="109"/>
    </row>
    <row r="355" spans="1:22" ht="15" customHeight="1" x14ac:dyDescent="0.3">
      <c r="A355" s="103" t="s">
        <v>681</v>
      </c>
      <c r="B355" s="103"/>
      <c r="C355" s="104" t="s">
        <v>737</v>
      </c>
      <c r="D355" s="103" t="s">
        <v>738</v>
      </c>
      <c r="E355" s="103" t="s">
        <v>791</v>
      </c>
      <c r="F355" s="103" t="s">
        <v>13</v>
      </c>
      <c r="G355" s="103" t="s">
        <v>14</v>
      </c>
      <c r="H355" s="118">
        <v>86</v>
      </c>
      <c r="I355" s="118">
        <f t="shared" si="65"/>
        <v>94.225923085351155</v>
      </c>
      <c r="J355" s="103"/>
      <c r="K355" s="108"/>
      <c r="L355" s="108"/>
      <c r="M355" s="109"/>
      <c r="N355" s="110"/>
      <c r="O355" s="111" t="s">
        <v>739</v>
      </c>
      <c r="P355" s="108">
        <v>8</v>
      </c>
      <c r="Q355" s="111" t="s">
        <v>740</v>
      </c>
      <c r="R355" s="108">
        <v>90</v>
      </c>
      <c r="S355" s="110">
        <f t="shared" si="62"/>
        <v>100</v>
      </c>
      <c r="T355" s="103" t="s">
        <v>59</v>
      </c>
      <c r="U355" s="109">
        <f t="shared" si="64"/>
        <v>80.658146159745812</v>
      </c>
      <c r="V355" s="109"/>
    </row>
    <row r="356" spans="1:22" ht="15" customHeight="1" x14ac:dyDescent="0.3">
      <c r="A356" s="103" t="s">
        <v>681</v>
      </c>
      <c r="B356" s="103"/>
      <c r="C356" s="104" t="s">
        <v>741</v>
      </c>
      <c r="D356" s="103" t="s">
        <v>742</v>
      </c>
      <c r="E356" s="103" t="s">
        <v>791</v>
      </c>
      <c r="F356" s="103" t="s">
        <v>13</v>
      </c>
      <c r="G356" s="103" t="s">
        <v>14</v>
      </c>
      <c r="H356" s="118">
        <v>85.533000000000001</v>
      </c>
      <c r="I356" s="118">
        <f t="shared" si="65"/>
        <v>93.714254409992336</v>
      </c>
      <c r="J356" s="103"/>
      <c r="K356" s="103" t="s">
        <v>144</v>
      </c>
      <c r="L356" s="108"/>
      <c r="M356" s="109"/>
      <c r="N356" s="110"/>
      <c r="O356" s="111" t="s">
        <v>743</v>
      </c>
      <c r="P356" s="108">
        <v>8</v>
      </c>
      <c r="Q356" s="111" t="s">
        <v>1118</v>
      </c>
      <c r="R356" s="108">
        <v>90</v>
      </c>
      <c r="S356" s="110">
        <f t="shared" si="62"/>
        <v>100</v>
      </c>
      <c r="T356" s="103" t="s">
        <v>792</v>
      </c>
      <c r="U356" s="109">
        <f t="shared" si="64"/>
        <v>80.299978086994628</v>
      </c>
      <c r="V356" s="109"/>
    </row>
    <row r="357" spans="1:22" ht="15" customHeight="1" x14ac:dyDescent="0.3">
      <c r="A357" s="103" t="s">
        <v>681</v>
      </c>
      <c r="B357" s="103"/>
      <c r="C357" s="104" t="s">
        <v>728</v>
      </c>
      <c r="D357" s="103" t="s">
        <v>729</v>
      </c>
      <c r="E357" s="103" t="s">
        <v>791</v>
      </c>
      <c r="F357" s="103" t="s">
        <v>13</v>
      </c>
      <c r="G357" s="103" t="s">
        <v>14</v>
      </c>
      <c r="H357" s="118">
        <v>87.4</v>
      </c>
      <c r="I357" s="118">
        <f t="shared" si="65"/>
        <v>95.759833461159204</v>
      </c>
      <c r="J357" s="103"/>
      <c r="K357" s="108"/>
      <c r="L357" s="108"/>
      <c r="M357" s="109"/>
      <c r="N357" s="110"/>
      <c r="O357" s="111" t="s">
        <v>504</v>
      </c>
      <c r="P357" s="108">
        <v>2</v>
      </c>
      <c r="Q357" s="111" t="s">
        <v>730</v>
      </c>
      <c r="R357" s="108">
        <v>86</v>
      </c>
      <c r="S357" s="110">
        <f t="shared" si="62"/>
        <v>95.555555555555557</v>
      </c>
      <c r="T357" s="108"/>
      <c r="U357" s="109">
        <f t="shared" si="64"/>
        <v>80.231883422811435</v>
      </c>
      <c r="V357" s="109"/>
    </row>
    <row r="358" spans="1:22" ht="15" customHeight="1" x14ac:dyDescent="0.3">
      <c r="A358" s="103" t="s">
        <v>681</v>
      </c>
      <c r="B358" s="103"/>
      <c r="C358" s="104" t="s">
        <v>734</v>
      </c>
      <c r="D358" s="103" t="s">
        <v>735</v>
      </c>
      <c r="E358" s="103" t="s">
        <v>791</v>
      </c>
      <c r="F358" s="103" t="s">
        <v>13</v>
      </c>
      <c r="G358" s="103" t="s">
        <v>14</v>
      </c>
      <c r="H358" s="118">
        <v>84.667000000000002</v>
      </c>
      <c r="I358" s="118">
        <f t="shared" si="65"/>
        <v>92.765421277528219</v>
      </c>
      <c r="J358" s="103"/>
      <c r="K358" s="108"/>
      <c r="L358" s="108"/>
      <c r="M358" s="109"/>
      <c r="N358" s="110"/>
      <c r="O358" s="111" t="s">
        <v>736</v>
      </c>
      <c r="P358" s="108">
        <v>6</v>
      </c>
      <c r="Q358" s="111" t="s">
        <v>1119</v>
      </c>
      <c r="R358" s="108">
        <v>88</v>
      </c>
      <c r="S358" s="110">
        <f t="shared" si="62"/>
        <v>97.777777777777771</v>
      </c>
      <c r="T358" s="103" t="s">
        <v>790</v>
      </c>
      <c r="U358" s="109">
        <f t="shared" si="64"/>
        <v>79.035794894269742</v>
      </c>
      <c r="V358" s="109"/>
    </row>
    <row r="359" spans="1:22" ht="15" customHeight="1" x14ac:dyDescent="0.3">
      <c r="A359" s="103" t="s">
        <v>681</v>
      </c>
      <c r="B359" s="103"/>
      <c r="C359" s="120" t="s">
        <v>723</v>
      </c>
      <c r="D359" s="103" t="s">
        <v>724</v>
      </c>
      <c r="E359" s="103" t="s">
        <v>791</v>
      </c>
      <c r="F359" s="103" t="s">
        <v>13</v>
      </c>
      <c r="G359" s="103" t="s">
        <v>14</v>
      </c>
      <c r="H359" s="118">
        <v>81.933000000000007</v>
      </c>
      <c r="I359" s="118">
        <f t="shared" si="65"/>
        <v>89.769913443628795</v>
      </c>
      <c r="J359" s="103"/>
      <c r="K359" s="108"/>
      <c r="L359" s="108"/>
      <c r="M359" s="109"/>
      <c r="N359" s="110"/>
      <c r="O359" s="111" t="s">
        <v>1120</v>
      </c>
      <c r="P359" s="108">
        <v>3</v>
      </c>
      <c r="Q359" s="111" t="s">
        <v>1121</v>
      </c>
      <c r="R359" s="108">
        <v>89</v>
      </c>
      <c r="S359" s="110">
        <f t="shared" si="62"/>
        <v>98.888888888888886</v>
      </c>
      <c r="T359" s="108"/>
      <c r="U359" s="109">
        <f t="shared" si="64"/>
        <v>76.638939410540146</v>
      </c>
      <c r="V359" s="109"/>
    </row>
    <row r="360" spans="1:22" ht="15" customHeight="1" x14ac:dyDescent="0.3">
      <c r="A360" s="121" t="s">
        <v>744</v>
      </c>
      <c r="B360" s="122" t="s">
        <v>11</v>
      </c>
      <c r="C360" s="123">
        <v>11716090</v>
      </c>
      <c r="D360" s="121" t="s">
        <v>745</v>
      </c>
      <c r="E360" s="122" t="s">
        <v>789</v>
      </c>
      <c r="F360" s="121" t="s">
        <v>746</v>
      </c>
      <c r="G360" s="121" t="s">
        <v>14</v>
      </c>
      <c r="H360" s="124"/>
      <c r="I360" s="124"/>
      <c r="J360" s="121" t="s">
        <v>15</v>
      </c>
      <c r="K360" s="123" t="s">
        <v>747</v>
      </c>
      <c r="L360" s="123"/>
      <c r="M360" s="125">
        <v>86.98</v>
      </c>
      <c r="N360" s="126">
        <f>M360/86.98*100</f>
        <v>100</v>
      </c>
      <c r="O360" s="127"/>
      <c r="P360" s="123"/>
      <c r="Q360" s="127"/>
      <c r="R360" s="123">
        <v>83</v>
      </c>
      <c r="S360" s="128">
        <f t="shared" si="62"/>
        <v>92.222222222222229</v>
      </c>
      <c r="T360" s="121" t="s">
        <v>21</v>
      </c>
      <c r="U360" s="129">
        <f t="shared" ref="U360:U369" si="66">0.8*N360+0.2*(P360+S360*0.9)</f>
        <v>96.600000000000009</v>
      </c>
      <c r="V360" s="123"/>
    </row>
    <row r="361" spans="1:22" ht="15" customHeight="1" x14ac:dyDescent="0.3">
      <c r="A361" s="121" t="s">
        <v>744</v>
      </c>
      <c r="B361" s="122" t="s">
        <v>797</v>
      </c>
      <c r="C361" s="123">
        <v>11816021</v>
      </c>
      <c r="D361" s="121" t="s">
        <v>748</v>
      </c>
      <c r="E361" s="122" t="s">
        <v>789</v>
      </c>
      <c r="F361" s="121" t="s">
        <v>746</v>
      </c>
      <c r="G361" s="121" t="s">
        <v>14</v>
      </c>
      <c r="H361" s="124"/>
      <c r="I361" s="124"/>
      <c r="J361" s="121"/>
      <c r="K361" s="130" t="s">
        <v>749</v>
      </c>
      <c r="L361" s="123"/>
      <c r="M361" s="125">
        <v>67.914000000000001</v>
      </c>
      <c r="N361" s="126">
        <f>M361/86.98*100</f>
        <v>78.080018395033335</v>
      </c>
      <c r="O361" s="127"/>
      <c r="P361" s="123"/>
      <c r="Q361" s="131" t="s">
        <v>1122</v>
      </c>
      <c r="R361" s="123">
        <v>89</v>
      </c>
      <c r="S361" s="128">
        <f t="shared" si="62"/>
        <v>98.888888888888886</v>
      </c>
      <c r="T361" s="121" t="s">
        <v>21</v>
      </c>
      <c r="U361" s="129">
        <f t="shared" si="66"/>
        <v>80.264014716026665</v>
      </c>
      <c r="V361" s="123"/>
    </row>
    <row r="362" spans="1:22" ht="15" customHeight="1" x14ac:dyDescent="0.3">
      <c r="A362" s="121" t="s">
        <v>744</v>
      </c>
      <c r="B362" s="130"/>
      <c r="C362" s="123">
        <v>11716089</v>
      </c>
      <c r="D362" s="121" t="s">
        <v>750</v>
      </c>
      <c r="E362" s="122" t="s">
        <v>789</v>
      </c>
      <c r="F362" s="121" t="s">
        <v>746</v>
      </c>
      <c r="G362" s="121" t="s">
        <v>14</v>
      </c>
      <c r="H362" s="124"/>
      <c r="I362" s="124"/>
      <c r="J362" s="121" t="s">
        <v>15</v>
      </c>
      <c r="K362" s="123" t="s">
        <v>1123</v>
      </c>
      <c r="L362" s="123"/>
      <c r="M362" s="125">
        <v>43.064</v>
      </c>
      <c r="N362" s="126">
        <f>M362/86.98*100</f>
        <v>49.510232237295924</v>
      </c>
      <c r="O362" s="127"/>
      <c r="P362" s="123"/>
      <c r="Q362" s="127"/>
      <c r="R362" s="123">
        <v>83</v>
      </c>
      <c r="S362" s="128">
        <f t="shared" si="62"/>
        <v>92.222222222222229</v>
      </c>
      <c r="T362" s="121" t="s">
        <v>17</v>
      </c>
      <c r="U362" s="129">
        <f t="shared" si="66"/>
        <v>56.208185789836747</v>
      </c>
      <c r="V362" s="123"/>
    </row>
    <row r="363" spans="1:22" ht="15" customHeight="1" x14ac:dyDescent="0.3">
      <c r="A363" s="121" t="s">
        <v>744</v>
      </c>
      <c r="B363" s="130"/>
      <c r="C363" s="123">
        <v>11816095</v>
      </c>
      <c r="D363" s="121" t="s">
        <v>751</v>
      </c>
      <c r="E363" s="122" t="s">
        <v>789</v>
      </c>
      <c r="F363" s="121" t="s">
        <v>746</v>
      </c>
      <c r="G363" s="121" t="s">
        <v>14</v>
      </c>
      <c r="H363" s="124"/>
      <c r="I363" s="124"/>
      <c r="J363" s="121"/>
      <c r="K363" s="123" t="s">
        <v>1124</v>
      </c>
      <c r="L363" s="123"/>
      <c r="M363" s="125">
        <v>32.997999999999998</v>
      </c>
      <c r="N363" s="126">
        <f>M363/86.98*100</f>
        <v>37.937456886640604</v>
      </c>
      <c r="O363" s="127"/>
      <c r="P363" s="123"/>
      <c r="Q363" s="131" t="s">
        <v>1125</v>
      </c>
      <c r="R363" s="123">
        <v>87</v>
      </c>
      <c r="S363" s="128">
        <f t="shared" si="62"/>
        <v>96.666666666666671</v>
      </c>
      <c r="T363" s="121" t="s">
        <v>17</v>
      </c>
      <c r="U363" s="129">
        <f t="shared" si="66"/>
        <v>47.749965509312489</v>
      </c>
      <c r="V363" s="123"/>
    </row>
    <row r="364" spans="1:22" ht="15" customHeight="1" x14ac:dyDescent="0.3">
      <c r="A364" s="121" t="s">
        <v>744</v>
      </c>
      <c r="B364" s="130"/>
      <c r="C364" s="123">
        <v>11916114</v>
      </c>
      <c r="D364" s="121" t="s">
        <v>752</v>
      </c>
      <c r="E364" s="122" t="s">
        <v>789</v>
      </c>
      <c r="F364" s="121" t="s">
        <v>746</v>
      </c>
      <c r="G364" s="121" t="s">
        <v>14</v>
      </c>
      <c r="H364" s="124"/>
      <c r="I364" s="124"/>
      <c r="J364" s="121"/>
      <c r="K364" s="123"/>
      <c r="L364" s="122" t="s">
        <v>1126</v>
      </c>
      <c r="M364" s="125">
        <v>3</v>
      </c>
      <c r="N364" s="126">
        <f>M364/86.98*100</f>
        <v>3.4490687514371121</v>
      </c>
      <c r="O364" s="127"/>
      <c r="P364" s="123"/>
      <c r="Q364" s="127"/>
      <c r="R364" s="123">
        <v>85</v>
      </c>
      <c r="S364" s="128">
        <f t="shared" si="62"/>
        <v>94.444444444444443</v>
      </c>
      <c r="T364" s="121" t="s">
        <v>17</v>
      </c>
      <c r="U364" s="129">
        <f t="shared" si="66"/>
        <v>19.75925500114969</v>
      </c>
      <c r="V364" s="123"/>
    </row>
    <row r="365" spans="1:22" ht="15" customHeight="1" x14ac:dyDescent="0.3">
      <c r="A365" s="121" t="s">
        <v>744</v>
      </c>
      <c r="B365" s="122" t="s">
        <v>11</v>
      </c>
      <c r="C365" s="123">
        <v>21716113</v>
      </c>
      <c r="D365" s="121" t="s">
        <v>753</v>
      </c>
      <c r="E365" s="121" t="s">
        <v>861</v>
      </c>
      <c r="F365" s="121" t="s">
        <v>746</v>
      </c>
      <c r="G365" s="121" t="s">
        <v>14</v>
      </c>
      <c r="H365" s="124"/>
      <c r="I365" s="124"/>
      <c r="J365" s="121" t="s">
        <v>15</v>
      </c>
      <c r="K365" s="123" t="s">
        <v>754</v>
      </c>
      <c r="L365" s="123"/>
      <c r="M365" s="125">
        <v>27.544</v>
      </c>
      <c r="N365" s="126">
        <f>M365/54.82*100</f>
        <v>50.244436337103252</v>
      </c>
      <c r="O365" s="127"/>
      <c r="P365" s="123"/>
      <c r="Q365" s="127" t="s">
        <v>1127</v>
      </c>
      <c r="R365" s="123">
        <v>84</v>
      </c>
      <c r="S365" s="128">
        <f t="shared" si="62"/>
        <v>93.333333333333329</v>
      </c>
      <c r="T365" s="121" t="s">
        <v>21</v>
      </c>
      <c r="U365" s="129">
        <f t="shared" si="66"/>
        <v>56.99554906968261</v>
      </c>
      <c r="V365" s="123"/>
    </row>
    <row r="366" spans="1:22" ht="15" customHeight="1" x14ac:dyDescent="0.3">
      <c r="A366" s="121" t="s">
        <v>744</v>
      </c>
      <c r="B366" s="130"/>
      <c r="C366" s="123">
        <v>21716119</v>
      </c>
      <c r="D366" s="121" t="s">
        <v>755</v>
      </c>
      <c r="E366" s="121" t="s">
        <v>861</v>
      </c>
      <c r="F366" s="121" t="s">
        <v>746</v>
      </c>
      <c r="G366" s="121" t="s">
        <v>14</v>
      </c>
      <c r="H366" s="124"/>
      <c r="I366" s="124"/>
      <c r="J366" s="121" t="s">
        <v>15</v>
      </c>
      <c r="K366" s="123" t="s">
        <v>756</v>
      </c>
      <c r="L366" s="123"/>
      <c r="M366" s="125">
        <v>13.092000000000001</v>
      </c>
      <c r="N366" s="126">
        <f>M366/54.82*100</f>
        <v>23.881794965341115</v>
      </c>
      <c r="O366" s="127"/>
      <c r="P366" s="123"/>
      <c r="Q366" s="127"/>
      <c r="R366" s="123">
        <v>84</v>
      </c>
      <c r="S366" s="128">
        <f t="shared" si="62"/>
        <v>93.333333333333329</v>
      </c>
      <c r="T366" s="121" t="s">
        <v>17</v>
      </c>
      <c r="U366" s="129">
        <f t="shared" si="66"/>
        <v>35.905435972272898</v>
      </c>
      <c r="V366" s="123"/>
    </row>
    <row r="367" spans="1:22" ht="15" customHeight="1" x14ac:dyDescent="0.3">
      <c r="A367" s="121" t="s">
        <v>744</v>
      </c>
      <c r="B367" s="130"/>
      <c r="C367" s="123">
        <v>21716115</v>
      </c>
      <c r="D367" s="121" t="s">
        <v>757</v>
      </c>
      <c r="E367" s="121" t="s">
        <v>861</v>
      </c>
      <c r="F367" s="121" t="s">
        <v>746</v>
      </c>
      <c r="G367" s="121" t="s">
        <v>14</v>
      </c>
      <c r="H367" s="123"/>
      <c r="I367" s="123"/>
      <c r="J367" s="121" t="s">
        <v>15</v>
      </c>
      <c r="K367" s="123" t="s">
        <v>758</v>
      </c>
      <c r="L367" s="123"/>
      <c r="M367" s="125">
        <v>11.065</v>
      </c>
      <c r="N367" s="126">
        <f>M367/54.82*100</f>
        <v>20.184239328712149</v>
      </c>
      <c r="O367" s="131" t="s">
        <v>759</v>
      </c>
      <c r="P367" s="123"/>
      <c r="Q367" s="131" t="s">
        <v>760</v>
      </c>
      <c r="R367" s="123">
        <v>89</v>
      </c>
      <c r="S367" s="128">
        <f t="shared" si="62"/>
        <v>98.888888888888886</v>
      </c>
      <c r="T367" s="121" t="s">
        <v>17</v>
      </c>
      <c r="U367" s="129">
        <f t="shared" si="66"/>
        <v>33.947391462969719</v>
      </c>
      <c r="V367" s="123"/>
    </row>
    <row r="368" spans="1:22" ht="15" customHeight="1" x14ac:dyDescent="0.3">
      <c r="A368" s="121" t="s">
        <v>744</v>
      </c>
      <c r="B368" s="130"/>
      <c r="C368" s="132">
        <v>21716117</v>
      </c>
      <c r="D368" s="121" t="s">
        <v>761</v>
      </c>
      <c r="E368" s="121" t="s">
        <v>861</v>
      </c>
      <c r="F368" s="121" t="s">
        <v>746</v>
      </c>
      <c r="G368" s="121" t="s">
        <v>14</v>
      </c>
      <c r="H368" s="124"/>
      <c r="I368" s="124"/>
      <c r="J368" s="121" t="s">
        <v>15</v>
      </c>
      <c r="K368" s="123" t="s">
        <v>609</v>
      </c>
      <c r="L368" s="123"/>
      <c r="M368" s="125">
        <v>7.8220000000000001</v>
      </c>
      <c r="N368" s="126">
        <f>M368/54.82*100</f>
        <v>14.268515140459687</v>
      </c>
      <c r="O368" s="127"/>
      <c r="P368" s="123"/>
      <c r="Q368" s="127"/>
      <c r="R368" s="123">
        <v>85</v>
      </c>
      <c r="S368" s="128">
        <f t="shared" si="62"/>
        <v>94.444444444444443</v>
      </c>
      <c r="T368" s="123"/>
      <c r="U368" s="129">
        <f t="shared" si="66"/>
        <v>28.414812112367748</v>
      </c>
      <c r="V368" s="123"/>
    </row>
    <row r="369" spans="1:22" ht="15" customHeight="1" x14ac:dyDescent="0.3">
      <c r="A369" s="121" t="s">
        <v>744</v>
      </c>
      <c r="B369" s="130"/>
      <c r="C369" s="132">
        <v>21716121</v>
      </c>
      <c r="D369" s="121" t="s">
        <v>762</v>
      </c>
      <c r="E369" s="121" t="s">
        <v>861</v>
      </c>
      <c r="F369" s="121" t="s">
        <v>746</v>
      </c>
      <c r="G369" s="121" t="s">
        <v>14</v>
      </c>
      <c r="H369" s="124"/>
      <c r="I369" s="124"/>
      <c r="J369" s="121" t="s">
        <v>15</v>
      </c>
      <c r="K369" s="123" t="s">
        <v>593</v>
      </c>
      <c r="L369" s="123"/>
      <c r="M369" s="125">
        <v>3.911</v>
      </c>
      <c r="N369" s="126">
        <f>M369/54.82*100</f>
        <v>7.1342575702298436</v>
      </c>
      <c r="O369" s="127"/>
      <c r="P369" s="123"/>
      <c r="Q369" s="131" t="s">
        <v>763</v>
      </c>
      <c r="R369" s="123">
        <v>86</v>
      </c>
      <c r="S369" s="128">
        <f t="shared" si="62"/>
        <v>95.555555555555557</v>
      </c>
      <c r="T369" s="123"/>
      <c r="U369" s="129">
        <f t="shared" si="66"/>
        <v>22.907406056183873</v>
      </c>
      <c r="V369" s="123"/>
    </row>
    <row r="370" spans="1:22" ht="15" customHeight="1" x14ac:dyDescent="0.3">
      <c r="A370" s="121" t="s">
        <v>744</v>
      </c>
      <c r="B370" s="130"/>
      <c r="C370" s="132">
        <v>21816110</v>
      </c>
      <c r="D370" s="121" t="s">
        <v>764</v>
      </c>
      <c r="E370" s="122" t="s">
        <v>791</v>
      </c>
      <c r="F370" s="121" t="s">
        <v>746</v>
      </c>
      <c r="G370" s="121" t="s">
        <v>14</v>
      </c>
      <c r="H370" s="124">
        <v>89.27</v>
      </c>
      <c r="I370" s="133">
        <f t="shared" ref="I370:I375" si="67">H370/89.27*100</f>
        <v>100</v>
      </c>
      <c r="J370" s="121"/>
      <c r="K370" s="121" t="s">
        <v>407</v>
      </c>
      <c r="L370" s="123"/>
      <c r="M370" s="125"/>
      <c r="N370" s="124"/>
      <c r="O370" s="131" t="s">
        <v>765</v>
      </c>
      <c r="P370" s="123">
        <v>2</v>
      </c>
      <c r="Q370" s="131" t="s">
        <v>1128</v>
      </c>
      <c r="R370" s="123">
        <v>86</v>
      </c>
      <c r="S370" s="128">
        <f t="shared" si="62"/>
        <v>95.555555555555557</v>
      </c>
      <c r="T370" s="121" t="s">
        <v>21</v>
      </c>
      <c r="U370" s="129">
        <f t="shared" ref="U370:U375" si="68">0.7*I370+0.15*N370+0.15*(P370+S370*0.9)</f>
        <v>83.2</v>
      </c>
      <c r="V370" s="123"/>
    </row>
    <row r="371" spans="1:22" ht="15" customHeight="1" x14ac:dyDescent="0.3">
      <c r="A371" s="121" t="s">
        <v>744</v>
      </c>
      <c r="B371" s="130"/>
      <c r="C371" s="123">
        <v>21816108</v>
      </c>
      <c r="D371" s="121" t="s">
        <v>766</v>
      </c>
      <c r="E371" s="122" t="s">
        <v>791</v>
      </c>
      <c r="F371" s="121" t="s">
        <v>746</v>
      </c>
      <c r="G371" s="121" t="s">
        <v>14</v>
      </c>
      <c r="H371" s="124">
        <v>87.364000000000004</v>
      </c>
      <c r="I371" s="133">
        <f t="shared" si="67"/>
        <v>97.864904223143284</v>
      </c>
      <c r="J371" s="121"/>
      <c r="K371" s="123" t="s">
        <v>1129</v>
      </c>
      <c r="L371" s="123"/>
      <c r="M371" s="125"/>
      <c r="N371" s="124"/>
      <c r="O371" s="131" t="s">
        <v>273</v>
      </c>
      <c r="P371" s="123">
        <v>3</v>
      </c>
      <c r="Q371" s="131" t="s">
        <v>767</v>
      </c>
      <c r="R371" s="123">
        <v>89</v>
      </c>
      <c r="S371" s="128">
        <f t="shared" ref="S371:S395" si="69">R371*100/90</f>
        <v>98.888888888888886</v>
      </c>
      <c r="T371" s="121" t="s">
        <v>17</v>
      </c>
      <c r="U371" s="129">
        <f t="shared" si="68"/>
        <v>82.305432956200292</v>
      </c>
      <c r="V371" s="123"/>
    </row>
    <row r="372" spans="1:22" ht="15" customHeight="1" x14ac:dyDescent="0.3">
      <c r="A372" s="121" t="s">
        <v>744</v>
      </c>
      <c r="B372" s="130"/>
      <c r="C372" s="123">
        <v>21816111</v>
      </c>
      <c r="D372" s="121" t="s">
        <v>768</v>
      </c>
      <c r="E372" s="122" t="s">
        <v>791</v>
      </c>
      <c r="F372" s="121" t="s">
        <v>746</v>
      </c>
      <c r="G372" s="121" t="s">
        <v>14</v>
      </c>
      <c r="H372" s="124">
        <v>87</v>
      </c>
      <c r="I372" s="133">
        <f t="shared" si="67"/>
        <v>97.457152458832766</v>
      </c>
      <c r="J372" s="121"/>
      <c r="K372" s="123"/>
      <c r="L372" s="123"/>
      <c r="M372" s="125"/>
      <c r="N372" s="124"/>
      <c r="O372" s="131" t="s">
        <v>769</v>
      </c>
      <c r="P372" s="123">
        <v>2</v>
      </c>
      <c r="Q372" s="131" t="s">
        <v>770</v>
      </c>
      <c r="R372" s="123">
        <v>85</v>
      </c>
      <c r="S372" s="128">
        <f t="shared" si="69"/>
        <v>94.444444444444443</v>
      </c>
      <c r="T372" s="123"/>
      <c r="U372" s="129">
        <f t="shared" si="68"/>
        <v>81.270006721182924</v>
      </c>
      <c r="V372" s="123"/>
    </row>
    <row r="373" spans="1:22" ht="15" customHeight="1" x14ac:dyDescent="0.3">
      <c r="A373" s="121" t="s">
        <v>744</v>
      </c>
      <c r="B373" s="130"/>
      <c r="C373" s="123">
        <v>21816107</v>
      </c>
      <c r="D373" s="121" t="s">
        <v>771</v>
      </c>
      <c r="E373" s="122" t="s">
        <v>791</v>
      </c>
      <c r="F373" s="121" t="s">
        <v>746</v>
      </c>
      <c r="G373" s="121" t="s">
        <v>14</v>
      </c>
      <c r="H373" s="124">
        <v>83</v>
      </c>
      <c r="I373" s="133">
        <f t="shared" si="67"/>
        <v>92.976363840035845</v>
      </c>
      <c r="J373" s="121"/>
      <c r="K373" s="123"/>
      <c r="L373" s="123"/>
      <c r="M373" s="125"/>
      <c r="N373" s="124"/>
      <c r="O373" s="131" t="s">
        <v>772</v>
      </c>
      <c r="P373" s="123">
        <v>8</v>
      </c>
      <c r="Q373" s="131" t="s">
        <v>1130</v>
      </c>
      <c r="R373" s="123">
        <v>90</v>
      </c>
      <c r="S373" s="128">
        <f t="shared" si="69"/>
        <v>100</v>
      </c>
      <c r="T373" s="121" t="s">
        <v>44</v>
      </c>
      <c r="U373" s="129">
        <f t="shared" si="68"/>
        <v>79.783454688025088</v>
      </c>
      <c r="V373" s="123"/>
    </row>
    <row r="374" spans="1:22" ht="15" customHeight="1" x14ac:dyDescent="0.3">
      <c r="A374" s="121" t="s">
        <v>744</v>
      </c>
      <c r="B374" s="130"/>
      <c r="C374" s="132">
        <v>21816106</v>
      </c>
      <c r="D374" s="121" t="s">
        <v>773</v>
      </c>
      <c r="E374" s="122" t="s">
        <v>791</v>
      </c>
      <c r="F374" s="121" t="s">
        <v>746</v>
      </c>
      <c r="G374" s="121" t="s">
        <v>14</v>
      </c>
      <c r="H374" s="124">
        <v>83.727000000000004</v>
      </c>
      <c r="I374" s="133">
        <f t="shared" si="67"/>
        <v>93.790747171502204</v>
      </c>
      <c r="J374" s="121"/>
      <c r="K374" s="123"/>
      <c r="L374" s="123"/>
      <c r="M374" s="125"/>
      <c r="N374" s="124"/>
      <c r="O374" s="131" t="s">
        <v>1131</v>
      </c>
      <c r="P374" s="123">
        <v>2</v>
      </c>
      <c r="Q374" s="127" t="s">
        <v>1132</v>
      </c>
      <c r="R374" s="123">
        <v>87</v>
      </c>
      <c r="S374" s="128">
        <f t="shared" si="69"/>
        <v>96.666666666666671</v>
      </c>
      <c r="T374" s="123"/>
      <c r="U374" s="129">
        <f t="shared" si="68"/>
        <v>79.003523020051531</v>
      </c>
      <c r="V374" s="123"/>
    </row>
    <row r="375" spans="1:22" ht="15" customHeight="1" x14ac:dyDescent="0.3">
      <c r="A375" s="121" t="s">
        <v>744</v>
      </c>
      <c r="B375" s="130"/>
      <c r="C375" s="123">
        <v>21816109</v>
      </c>
      <c r="D375" s="121" t="s">
        <v>774</v>
      </c>
      <c r="E375" s="122" t="s">
        <v>791</v>
      </c>
      <c r="F375" s="121" t="s">
        <v>746</v>
      </c>
      <c r="G375" s="121" t="s">
        <v>14</v>
      </c>
      <c r="H375" s="124">
        <v>81.635999999999996</v>
      </c>
      <c r="I375" s="133">
        <f t="shared" si="67"/>
        <v>91.448414921026099</v>
      </c>
      <c r="J375" s="121"/>
      <c r="K375" s="123" t="s">
        <v>1129</v>
      </c>
      <c r="L375" s="123"/>
      <c r="M375" s="125"/>
      <c r="N375" s="124"/>
      <c r="O375" s="131" t="s">
        <v>61</v>
      </c>
      <c r="P375" s="123">
        <v>2</v>
      </c>
      <c r="Q375" s="131" t="s">
        <v>775</v>
      </c>
      <c r="R375" s="123">
        <v>90</v>
      </c>
      <c r="S375" s="128">
        <f t="shared" si="69"/>
        <v>100</v>
      </c>
      <c r="T375" s="121" t="s">
        <v>44</v>
      </c>
      <c r="U375" s="129">
        <f t="shared" si="68"/>
        <v>77.813890444718268</v>
      </c>
      <c r="V375" s="123"/>
    </row>
    <row r="376" spans="1:22" ht="15" customHeight="1" x14ac:dyDescent="0.3">
      <c r="A376" s="121" t="s">
        <v>744</v>
      </c>
      <c r="B376" s="130"/>
      <c r="C376" s="123">
        <v>21716193</v>
      </c>
      <c r="D376" s="121" t="s">
        <v>776</v>
      </c>
      <c r="E376" s="122" t="s">
        <v>787</v>
      </c>
      <c r="F376" s="121" t="s">
        <v>746</v>
      </c>
      <c r="G376" s="121" t="s">
        <v>14</v>
      </c>
      <c r="H376" s="123"/>
      <c r="I376" s="134"/>
      <c r="J376" s="121" t="s">
        <v>15</v>
      </c>
      <c r="K376" s="123" t="s">
        <v>1133</v>
      </c>
      <c r="L376" s="123"/>
      <c r="M376" s="125">
        <v>9.43</v>
      </c>
      <c r="N376" s="126">
        <f>M376/33.99*100</f>
        <v>27.743453957046189</v>
      </c>
      <c r="O376" s="127"/>
      <c r="P376" s="123"/>
      <c r="Q376" s="127"/>
      <c r="R376" s="123">
        <v>83</v>
      </c>
      <c r="S376" s="128">
        <f t="shared" si="69"/>
        <v>92.222222222222229</v>
      </c>
      <c r="T376" s="121" t="s">
        <v>17</v>
      </c>
      <c r="U376" s="129">
        <f>0.6*N376+0.4*(P376+S376*0.9)</f>
        <v>49.846072374227724</v>
      </c>
      <c r="V376" s="123"/>
    </row>
    <row r="377" spans="1:22" ht="15" customHeight="1" x14ac:dyDescent="0.3">
      <c r="A377" s="121" t="s">
        <v>744</v>
      </c>
      <c r="B377" s="130"/>
      <c r="C377" s="123">
        <v>21816193</v>
      </c>
      <c r="D377" s="121" t="s">
        <v>777</v>
      </c>
      <c r="E377" s="122" t="s">
        <v>788</v>
      </c>
      <c r="F377" s="121" t="s">
        <v>746</v>
      </c>
      <c r="G377" s="121" t="s">
        <v>14</v>
      </c>
      <c r="H377" s="124">
        <v>88.367999999999995</v>
      </c>
      <c r="I377" s="133">
        <f>H377/88.37*100</f>
        <v>99.997736788502877</v>
      </c>
      <c r="J377" s="121"/>
      <c r="K377" s="123"/>
      <c r="L377" s="123"/>
      <c r="M377" s="125"/>
      <c r="N377" s="124"/>
      <c r="O377" s="131" t="s">
        <v>778</v>
      </c>
      <c r="P377" s="123">
        <v>6</v>
      </c>
      <c r="Q377" s="131" t="s">
        <v>779</v>
      </c>
      <c r="R377" s="123">
        <v>90</v>
      </c>
      <c r="S377" s="128">
        <f t="shared" si="69"/>
        <v>100</v>
      </c>
      <c r="T377" s="121" t="s">
        <v>59</v>
      </c>
      <c r="U377" s="129">
        <f>0.7*I377+0.05*N377+0.25*(P377+S377*0.9)</f>
        <v>93.99841575195201</v>
      </c>
      <c r="V377" s="123"/>
    </row>
    <row r="378" spans="1:22" ht="15" customHeight="1" x14ac:dyDescent="0.3">
      <c r="A378" s="5" t="s">
        <v>803</v>
      </c>
      <c r="B378" s="3"/>
      <c r="C378" s="5">
        <v>11516051</v>
      </c>
      <c r="D378" s="5" t="s">
        <v>1134</v>
      </c>
      <c r="E378" s="6" t="s">
        <v>789</v>
      </c>
      <c r="F378" s="5" t="s">
        <v>804</v>
      </c>
      <c r="G378" s="5" t="s">
        <v>805</v>
      </c>
      <c r="H378" s="5"/>
      <c r="I378" s="5"/>
      <c r="J378" s="5" t="s">
        <v>1135</v>
      </c>
      <c r="K378" s="5" t="s">
        <v>1136</v>
      </c>
      <c r="L378" s="5" t="s">
        <v>1137</v>
      </c>
      <c r="M378" s="7">
        <v>36.317</v>
      </c>
      <c r="N378" s="8">
        <f>M378/86.98*100</f>
        <v>41.753276615313858</v>
      </c>
      <c r="O378" s="9" t="s">
        <v>1138</v>
      </c>
      <c r="P378" s="10"/>
      <c r="Q378" s="9" t="s">
        <v>1139</v>
      </c>
      <c r="R378" s="5">
        <v>90</v>
      </c>
      <c r="S378" s="11">
        <f t="shared" si="69"/>
        <v>100</v>
      </c>
      <c r="T378" s="135" t="s">
        <v>21</v>
      </c>
      <c r="U378" s="12">
        <f t="shared" ref="U378:U385" si="70">0.8*N378+0.2*(P378+S378*0.9)</f>
        <v>51.402621292251091</v>
      </c>
      <c r="V378" s="3"/>
    </row>
    <row r="379" spans="1:22" ht="15" customHeight="1" x14ac:dyDescent="0.3">
      <c r="A379" s="5" t="s">
        <v>803</v>
      </c>
      <c r="B379" s="5"/>
      <c r="C379" s="5">
        <v>11516052</v>
      </c>
      <c r="D379" s="5" t="s">
        <v>1140</v>
      </c>
      <c r="E379" s="6" t="s">
        <v>789</v>
      </c>
      <c r="F379" s="5" t="s">
        <v>804</v>
      </c>
      <c r="G379" s="5" t="s">
        <v>805</v>
      </c>
      <c r="H379" s="5"/>
      <c r="I379" s="5"/>
      <c r="J379" s="5" t="s">
        <v>1135</v>
      </c>
      <c r="K379" s="5" t="s">
        <v>1141</v>
      </c>
      <c r="L379" s="5"/>
      <c r="M379" s="7">
        <v>33.075000000000003</v>
      </c>
      <c r="N379" s="8">
        <f>M379/86.98*100</f>
        <v>38.025982984594158</v>
      </c>
      <c r="O379" s="9" t="s">
        <v>1142</v>
      </c>
      <c r="P379" s="10"/>
      <c r="Q379" s="9" t="s">
        <v>1142</v>
      </c>
      <c r="R379" s="5">
        <v>90</v>
      </c>
      <c r="S379" s="11">
        <f t="shared" si="69"/>
        <v>100</v>
      </c>
      <c r="T379" s="5" t="s">
        <v>1143</v>
      </c>
      <c r="U379" s="12">
        <f t="shared" si="70"/>
        <v>48.420786387675328</v>
      </c>
      <c r="V379" s="3"/>
    </row>
    <row r="380" spans="1:22" ht="15" customHeight="1" x14ac:dyDescent="0.3">
      <c r="A380" s="5" t="s">
        <v>803</v>
      </c>
      <c r="B380" s="5"/>
      <c r="C380" s="5">
        <v>11816014</v>
      </c>
      <c r="D380" s="5" t="s">
        <v>1144</v>
      </c>
      <c r="E380" s="6" t="s">
        <v>789</v>
      </c>
      <c r="F380" s="5" t="s">
        <v>804</v>
      </c>
      <c r="G380" s="5" t="s">
        <v>805</v>
      </c>
      <c r="H380" s="5"/>
      <c r="I380" s="5"/>
      <c r="J380" s="5"/>
      <c r="K380" s="5" t="s">
        <v>1145</v>
      </c>
      <c r="L380" s="5"/>
      <c r="M380" s="7">
        <v>21.952000000000002</v>
      </c>
      <c r="N380" s="8">
        <f>M380/86.98*100</f>
        <v>25.237985743849162</v>
      </c>
      <c r="O380" s="9"/>
      <c r="P380" s="10"/>
      <c r="Q380" s="9" t="s">
        <v>1146</v>
      </c>
      <c r="R380" s="5">
        <v>86</v>
      </c>
      <c r="S380" s="11">
        <f t="shared" si="69"/>
        <v>95.555555555555557</v>
      </c>
      <c r="T380" s="10" t="s">
        <v>1147</v>
      </c>
      <c r="U380" s="12">
        <f t="shared" si="70"/>
        <v>37.39038859507933</v>
      </c>
      <c r="V380" s="3"/>
    </row>
    <row r="381" spans="1:22" ht="15" customHeight="1" x14ac:dyDescent="0.3">
      <c r="A381" s="5" t="s">
        <v>803</v>
      </c>
      <c r="B381" s="5"/>
      <c r="C381" s="5">
        <v>11716057</v>
      </c>
      <c r="D381" s="6" t="s">
        <v>786</v>
      </c>
      <c r="E381" s="6" t="s">
        <v>789</v>
      </c>
      <c r="F381" s="5" t="s">
        <v>804</v>
      </c>
      <c r="G381" s="5" t="s">
        <v>805</v>
      </c>
      <c r="H381" s="5"/>
      <c r="I381" s="5"/>
      <c r="J381" s="5"/>
      <c r="K381" s="5"/>
      <c r="L381" s="5"/>
      <c r="M381" s="7"/>
      <c r="N381" s="8"/>
      <c r="O381" s="9" t="s">
        <v>806</v>
      </c>
      <c r="P381" s="10"/>
      <c r="Q381" s="9" t="s">
        <v>807</v>
      </c>
      <c r="R381" s="5">
        <v>90</v>
      </c>
      <c r="S381" s="11">
        <f t="shared" si="69"/>
        <v>100</v>
      </c>
      <c r="T381" s="6"/>
      <c r="U381" s="12">
        <f t="shared" si="70"/>
        <v>18</v>
      </c>
      <c r="V381" s="3"/>
    </row>
    <row r="382" spans="1:22" ht="15" customHeight="1" x14ac:dyDescent="0.3">
      <c r="A382" s="5" t="s">
        <v>803</v>
      </c>
      <c r="B382" s="5"/>
      <c r="C382" s="5">
        <v>11616050</v>
      </c>
      <c r="D382" s="5" t="s">
        <v>1148</v>
      </c>
      <c r="E382" s="6" t="s">
        <v>789</v>
      </c>
      <c r="F382" s="5" t="s">
        <v>804</v>
      </c>
      <c r="G382" s="5" t="s">
        <v>805</v>
      </c>
      <c r="H382" s="5"/>
      <c r="I382" s="5"/>
      <c r="J382" s="5"/>
      <c r="K382" s="5"/>
      <c r="L382" s="5"/>
      <c r="M382" s="7"/>
      <c r="N382" s="8"/>
      <c r="O382" s="9"/>
      <c r="P382" s="10"/>
      <c r="Q382" s="9" t="s">
        <v>1149</v>
      </c>
      <c r="R382" s="5">
        <v>85</v>
      </c>
      <c r="S382" s="11">
        <f t="shared" si="69"/>
        <v>94.444444444444443</v>
      </c>
      <c r="T382" s="10" t="s">
        <v>1147</v>
      </c>
      <c r="U382" s="12">
        <f t="shared" si="70"/>
        <v>17</v>
      </c>
      <c r="V382" s="3"/>
    </row>
    <row r="383" spans="1:22" ht="15" customHeight="1" x14ac:dyDescent="0.3">
      <c r="A383" s="5" t="s">
        <v>803</v>
      </c>
      <c r="B383" s="5"/>
      <c r="C383" s="5">
        <v>11616951</v>
      </c>
      <c r="D383" s="5" t="s">
        <v>1150</v>
      </c>
      <c r="E383" s="6" t="s">
        <v>789</v>
      </c>
      <c r="F383" s="5" t="s">
        <v>804</v>
      </c>
      <c r="G383" s="5" t="s">
        <v>805</v>
      </c>
      <c r="H383" s="5"/>
      <c r="I383" s="5"/>
      <c r="J383" s="5"/>
      <c r="K383" s="5"/>
      <c r="L383" s="5"/>
      <c r="M383" s="7"/>
      <c r="N383" s="8"/>
      <c r="O383" s="9"/>
      <c r="P383" s="5"/>
      <c r="Q383" s="9" t="s">
        <v>1151</v>
      </c>
      <c r="R383" s="5">
        <v>83</v>
      </c>
      <c r="S383" s="11">
        <f t="shared" si="69"/>
        <v>92.222222222222229</v>
      </c>
      <c r="T383" s="5"/>
      <c r="U383" s="12">
        <f t="shared" si="70"/>
        <v>16.600000000000005</v>
      </c>
      <c r="V383" s="3"/>
    </row>
    <row r="384" spans="1:22" ht="15" customHeight="1" x14ac:dyDescent="0.3">
      <c r="A384" s="5" t="s">
        <v>803</v>
      </c>
      <c r="B384" s="5"/>
      <c r="C384" s="5">
        <v>21716064</v>
      </c>
      <c r="D384" s="5" t="s">
        <v>1152</v>
      </c>
      <c r="E384" s="5" t="s">
        <v>1153</v>
      </c>
      <c r="F384" s="5" t="s">
        <v>804</v>
      </c>
      <c r="G384" s="5" t="s">
        <v>805</v>
      </c>
      <c r="H384" s="5"/>
      <c r="I384" s="5"/>
      <c r="J384" s="5" t="s">
        <v>1135</v>
      </c>
      <c r="K384" s="5" t="s">
        <v>780</v>
      </c>
      <c r="L384" s="5"/>
      <c r="M384" s="7">
        <v>4.5250000000000004</v>
      </c>
      <c r="N384" s="8">
        <f>M384/54.82*100</f>
        <v>8.2542867566581553</v>
      </c>
      <c r="O384" s="9" t="s">
        <v>1154</v>
      </c>
      <c r="P384" s="10"/>
      <c r="Q384" s="9" t="s">
        <v>1146</v>
      </c>
      <c r="R384" s="5">
        <v>82</v>
      </c>
      <c r="S384" s="11">
        <f t="shared" si="69"/>
        <v>91.111111111111114</v>
      </c>
      <c r="T384" s="10" t="s">
        <v>1147</v>
      </c>
      <c r="U384" s="12">
        <f t="shared" si="70"/>
        <v>23.003429405326528</v>
      </c>
      <c r="V384" s="3"/>
    </row>
    <row r="385" spans="1:22" ht="15" customHeight="1" x14ac:dyDescent="0.3">
      <c r="A385" s="5" t="s">
        <v>803</v>
      </c>
      <c r="B385" s="5"/>
      <c r="C385" s="5">
        <v>21716067</v>
      </c>
      <c r="D385" s="5" t="s">
        <v>1155</v>
      </c>
      <c r="E385" s="5" t="s">
        <v>1153</v>
      </c>
      <c r="F385" s="5" t="s">
        <v>804</v>
      </c>
      <c r="G385" s="5" t="s">
        <v>805</v>
      </c>
      <c r="H385" s="5"/>
      <c r="I385" s="5"/>
      <c r="J385" s="5" t="s">
        <v>1135</v>
      </c>
      <c r="K385" s="5"/>
      <c r="L385" s="5"/>
      <c r="M385" s="7"/>
      <c r="N385" s="11"/>
      <c r="O385" s="9"/>
      <c r="P385" s="10"/>
      <c r="Q385" s="9" t="s">
        <v>1156</v>
      </c>
      <c r="R385" s="5">
        <v>90</v>
      </c>
      <c r="S385" s="11">
        <f t="shared" si="69"/>
        <v>100</v>
      </c>
      <c r="T385" s="10" t="s">
        <v>1147</v>
      </c>
      <c r="U385" s="12">
        <f t="shared" si="70"/>
        <v>18</v>
      </c>
      <c r="V385" s="3"/>
    </row>
    <row r="386" spans="1:22" ht="15" customHeight="1" x14ac:dyDescent="0.3">
      <c r="A386" s="5" t="s">
        <v>803</v>
      </c>
      <c r="B386" s="5" t="s">
        <v>1157</v>
      </c>
      <c r="C386" s="5">
        <v>21716160</v>
      </c>
      <c r="D386" s="5" t="s">
        <v>1158</v>
      </c>
      <c r="E386" s="6" t="s">
        <v>787</v>
      </c>
      <c r="F386" s="5" t="s">
        <v>804</v>
      </c>
      <c r="G386" s="5" t="s">
        <v>805</v>
      </c>
      <c r="H386" s="5"/>
      <c r="I386" s="5"/>
      <c r="J386" s="5" t="s">
        <v>1135</v>
      </c>
      <c r="K386" s="5" t="s">
        <v>781</v>
      </c>
      <c r="L386" s="6" t="s">
        <v>782</v>
      </c>
      <c r="M386" s="7">
        <v>33.991</v>
      </c>
      <c r="N386" s="8">
        <f>M386/33.99*100</f>
        <v>100.00294204177698</v>
      </c>
      <c r="O386" s="9" t="s">
        <v>1159</v>
      </c>
      <c r="P386" s="10">
        <v>6</v>
      </c>
      <c r="Q386" s="136" t="s">
        <v>1160</v>
      </c>
      <c r="R386" s="5">
        <v>86</v>
      </c>
      <c r="S386" s="11">
        <f t="shared" si="69"/>
        <v>95.555555555555557</v>
      </c>
      <c r="T386" s="6" t="s">
        <v>790</v>
      </c>
      <c r="U386" s="12">
        <f t="shared" ref="U386:U391" si="71">0.6*N386+0.4*(P386+S386*0.9)</f>
        <v>96.801765225066191</v>
      </c>
      <c r="V386" s="3"/>
    </row>
    <row r="387" spans="1:22" ht="15" customHeight="1" x14ac:dyDescent="0.3">
      <c r="A387" s="5" t="s">
        <v>803</v>
      </c>
      <c r="B387" s="6" t="s">
        <v>799</v>
      </c>
      <c r="C387" s="5">
        <v>21716161</v>
      </c>
      <c r="D387" s="5" t="s">
        <v>1161</v>
      </c>
      <c r="E387" s="6" t="s">
        <v>787</v>
      </c>
      <c r="F387" s="5" t="s">
        <v>804</v>
      </c>
      <c r="G387" s="5" t="s">
        <v>805</v>
      </c>
      <c r="H387" s="5"/>
      <c r="I387" s="5"/>
      <c r="J387" s="5" t="s">
        <v>1135</v>
      </c>
      <c r="K387" s="5" t="s">
        <v>1162</v>
      </c>
      <c r="L387" s="5"/>
      <c r="M387" s="7">
        <v>10.401999999999999</v>
      </c>
      <c r="N387" s="8">
        <f>M387/33.99*100</f>
        <v>30.603118564283609</v>
      </c>
      <c r="O387" s="9" t="s">
        <v>1163</v>
      </c>
      <c r="P387" s="10"/>
      <c r="Q387" s="9" t="s">
        <v>1164</v>
      </c>
      <c r="R387" s="5">
        <v>87</v>
      </c>
      <c r="S387" s="11">
        <f t="shared" si="69"/>
        <v>96.666666666666671</v>
      </c>
      <c r="T387" s="5" t="s">
        <v>1143</v>
      </c>
      <c r="U387" s="12">
        <f t="shared" si="71"/>
        <v>53.16187113857017</v>
      </c>
      <c r="V387" s="3"/>
    </row>
    <row r="388" spans="1:22" ht="15" customHeight="1" x14ac:dyDescent="0.3">
      <c r="A388" s="5" t="s">
        <v>803</v>
      </c>
      <c r="B388" s="5"/>
      <c r="C388" s="5">
        <v>21716162</v>
      </c>
      <c r="D388" s="5" t="s">
        <v>1165</v>
      </c>
      <c r="E388" s="6" t="s">
        <v>787</v>
      </c>
      <c r="F388" s="5" t="s">
        <v>804</v>
      </c>
      <c r="G388" s="5" t="s">
        <v>805</v>
      </c>
      <c r="H388" s="5"/>
      <c r="I388" s="5"/>
      <c r="J388" s="5" t="s">
        <v>1135</v>
      </c>
      <c r="K388" s="5"/>
      <c r="L388" s="6" t="s">
        <v>783</v>
      </c>
      <c r="M388" s="7">
        <v>6</v>
      </c>
      <c r="N388" s="8">
        <f>M388/33.99*100</f>
        <v>17.6522506619594</v>
      </c>
      <c r="O388" s="9"/>
      <c r="P388" s="5"/>
      <c r="Q388" s="9" t="s">
        <v>1166</v>
      </c>
      <c r="R388" s="5">
        <v>80</v>
      </c>
      <c r="S388" s="11">
        <f t="shared" si="69"/>
        <v>88.888888888888886</v>
      </c>
      <c r="T388" s="6" t="s">
        <v>790</v>
      </c>
      <c r="U388" s="12">
        <f t="shared" si="71"/>
        <v>42.591350397175638</v>
      </c>
      <c r="V388" s="3"/>
    </row>
    <row r="389" spans="1:22" ht="15" customHeight="1" x14ac:dyDescent="0.3">
      <c r="A389" s="5" t="s">
        <v>803</v>
      </c>
      <c r="B389" s="5"/>
      <c r="C389" s="5">
        <v>21716164</v>
      </c>
      <c r="D389" s="5" t="s">
        <v>1167</v>
      </c>
      <c r="E389" s="6" t="s">
        <v>787</v>
      </c>
      <c r="F389" s="5" t="s">
        <v>804</v>
      </c>
      <c r="G389" s="5" t="s">
        <v>805</v>
      </c>
      <c r="H389" s="5"/>
      <c r="I389" s="5"/>
      <c r="J389" s="5" t="s">
        <v>1135</v>
      </c>
      <c r="K389" s="5"/>
      <c r="L389" s="5"/>
      <c r="M389" s="7"/>
      <c r="N389" s="8"/>
      <c r="O389" s="9" t="s">
        <v>1168</v>
      </c>
      <c r="P389" s="10">
        <v>9</v>
      </c>
      <c r="Q389" s="9" t="s">
        <v>1169</v>
      </c>
      <c r="R389" s="5">
        <v>90</v>
      </c>
      <c r="S389" s="11">
        <f t="shared" si="69"/>
        <v>100</v>
      </c>
      <c r="T389" s="5" t="s">
        <v>1143</v>
      </c>
      <c r="U389" s="12">
        <f t="shared" si="71"/>
        <v>39.6</v>
      </c>
      <c r="V389" s="3"/>
    </row>
    <row r="390" spans="1:22" ht="15" customHeight="1" x14ac:dyDescent="0.3">
      <c r="A390" s="5" t="s">
        <v>803</v>
      </c>
      <c r="B390" s="5"/>
      <c r="C390" s="5">
        <v>21716169</v>
      </c>
      <c r="D390" s="5" t="s">
        <v>1170</v>
      </c>
      <c r="E390" s="6" t="s">
        <v>787</v>
      </c>
      <c r="F390" s="5" t="s">
        <v>804</v>
      </c>
      <c r="G390" s="5" t="s">
        <v>805</v>
      </c>
      <c r="H390" s="5"/>
      <c r="I390" s="5"/>
      <c r="J390" s="5" t="s">
        <v>1135</v>
      </c>
      <c r="K390" s="5"/>
      <c r="L390" s="5"/>
      <c r="M390" s="7"/>
      <c r="N390" s="8"/>
      <c r="O390" s="9" t="s">
        <v>1171</v>
      </c>
      <c r="P390" s="10">
        <v>8</v>
      </c>
      <c r="Q390" s="9" t="s">
        <v>1172</v>
      </c>
      <c r="R390" s="5">
        <v>88</v>
      </c>
      <c r="S390" s="11">
        <f t="shared" si="69"/>
        <v>97.777777777777771</v>
      </c>
      <c r="T390" s="6" t="s">
        <v>871</v>
      </c>
      <c r="U390" s="12">
        <f t="shared" si="71"/>
        <v>38.400000000000006</v>
      </c>
      <c r="V390" s="3"/>
    </row>
    <row r="391" spans="1:22" ht="15" customHeight="1" x14ac:dyDescent="0.3">
      <c r="A391" s="5" t="s">
        <v>803</v>
      </c>
      <c r="B391" s="5"/>
      <c r="C391" s="5">
        <v>21716170</v>
      </c>
      <c r="D391" s="5" t="s">
        <v>1173</v>
      </c>
      <c r="E391" s="6" t="s">
        <v>787</v>
      </c>
      <c r="F391" s="5" t="s">
        <v>804</v>
      </c>
      <c r="G391" s="5" t="s">
        <v>805</v>
      </c>
      <c r="H391" s="5"/>
      <c r="I391" s="5"/>
      <c r="J391" s="5" t="s">
        <v>1135</v>
      </c>
      <c r="K391" s="5"/>
      <c r="L391" s="5"/>
      <c r="M391" s="7"/>
      <c r="N391" s="11"/>
      <c r="O391" s="9" t="s">
        <v>1174</v>
      </c>
      <c r="P391" s="10"/>
      <c r="Q391" s="9" t="s">
        <v>1175</v>
      </c>
      <c r="R391" s="5">
        <v>81</v>
      </c>
      <c r="S391" s="11">
        <f t="shared" si="69"/>
        <v>90</v>
      </c>
      <c r="T391" s="10"/>
      <c r="U391" s="12">
        <f t="shared" si="71"/>
        <v>32.4</v>
      </c>
      <c r="V391" s="3"/>
    </row>
    <row r="392" spans="1:22" ht="15" customHeight="1" x14ac:dyDescent="0.3">
      <c r="A392" s="5" t="s">
        <v>803</v>
      </c>
      <c r="B392" s="5"/>
      <c r="C392" s="5">
        <v>21816064</v>
      </c>
      <c r="D392" s="5" t="s">
        <v>1176</v>
      </c>
      <c r="E392" s="6" t="s">
        <v>791</v>
      </c>
      <c r="F392" s="5" t="s">
        <v>804</v>
      </c>
      <c r="G392" s="5" t="s">
        <v>805</v>
      </c>
      <c r="H392" s="12">
        <v>87.533000000000001</v>
      </c>
      <c r="I392" s="137">
        <f>H392/87.53*100</f>
        <v>100.00342739632127</v>
      </c>
      <c r="J392" s="5"/>
      <c r="K392" s="5"/>
      <c r="L392" s="5"/>
      <c r="M392" s="7"/>
      <c r="N392" s="11"/>
      <c r="O392" s="9" t="s">
        <v>1177</v>
      </c>
      <c r="P392" s="10">
        <v>6</v>
      </c>
      <c r="Q392" s="9" t="s">
        <v>1178</v>
      </c>
      <c r="R392" s="5">
        <v>86</v>
      </c>
      <c r="S392" s="11">
        <f t="shared" si="69"/>
        <v>95.555555555555557</v>
      </c>
      <c r="T392" s="5" t="s">
        <v>1143</v>
      </c>
      <c r="U392" s="12">
        <f>0.7*I392+0.15*N392+0.15*(P392+S392*0.9)</f>
        <v>83.802399177424888</v>
      </c>
      <c r="V392" s="3"/>
    </row>
    <row r="393" spans="1:22" ht="15" customHeight="1" x14ac:dyDescent="0.3">
      <c r="A393" s="5" t="s">
        <v>803</v>
      </c>
      <c r="B393" s="5"/>
      <c r="C393" s="5">
        <v>21816066</v>
      </c>
      <c r="D393" s="5" t="s">
        <v>1179</v>
      </c>
      <c r="E393" s="6" t="s">
        <v>791</v>
      </c>
      <c r="F393" s="5" t="s">
        <v>804</v>
      </c>
      <c r="G393" s="5" t="s">
        <v>805</v>
      </c>
      <c r="H393" s="12">
        <v>87.474000000000004</v>
      </c>
      <c r="I393" s="137">
        <f>H393/87.53*100</f>
        <v>99.936021935336456</v>
      </c>
      <c r="J393" s="5"/>
      <c r="K393" s="5"/>
      <c r="L393" s="5"/>
      <c r="M393" s="7"/>
      <c r="N393" s="11"/>
      <c r="O393" s="9" t="s">
        <v>1180</v>
      </c>
      <c r="P393" s="10"/>
      <c r="Q393" s="136" t="s">
        <v>1181</v>
      </c>
      <c r="R393" s="5">
        <v>83</v>
      </c>
      <c r="S393" s="11">
        <f t="shared" si="69"/>
        <v>92.222222222222229</v>
      </c>
      <c r="T393" s="10" t="s">
        <v>1147</v>
      </c>
      <c r="U393" s="12">
        <f>0.7*I393+0.15*N393+0.15*(P393+S393*0.9)</f>
        <v>82.405215354735518</v>
      </c>
      <c r="V393" s="3"/>
    </row>
    <row r="394" spans="1:22" ht="15" customHeight="1" x14ac:dyDescent="0.3">
      <c r="A394" s="5" t="s">
        <v>803</v>
      </c>
      <c r="B394" s="5"/>
      <c r="C394" s="5">
        <v>21816065</v>
      </c>
      <c r="D394" s="5" t="s">
        <v>1182</v>
      </c>
      <c r="E394" s="6" t="s">
        <v>791</v>
      </c>
      <c r="F394" s="5" t="s">
        <v>804</v>
      </c>
      <c r="G394" s="5" t="s">
        <v>805</v>
      </c>
      <c r="H394" s="12">
        <v>86.632000000000005</v>
      </c>
      <c r="I394" s="137">
        <f>H394/87.53*100</f>
        <v>98.974066034502457</v>
      </c>
      <c r="J394" s="5"/>
      <c r="K394" s="5"/>
      <c r="L394" s="5"/>
      <c r="M394" s="7"/>
      <c r="N394" s="11"/>
      <c r="O394" s="9" t="s">
        <v>1183</v>
      </c>
      <c r="P394" s="10">
        <v>6</v>
      </c>
      <c r="Q394" s="9" t="s">
        <v>1184</v>
      </c>
      <c r="R394" s="5">
        <v>89</v>
      </c>
      <c r="S394" s="11">
        <f t="shared" si="69"/>
        <v>98.888888888888886</v>
      </c>
      <c r="T394" s="10" t="s">
        <v>1185</v>
      </c>
      <c r="U394" s="12">
        <f>0.7*I394+0.15*N394+0.15*(P394+S394*0.9)</f>
        <v>83.531846224151721</v>
      </c>
      <c r="V394" s="3"/>
    </row>
    <row r="395" spans="1:22" ht="15" customHeight="1" x14ac:dyDescent="0.3">
      <c r="A395" s="5" t="s">
        <v>803</v>
      </c>
      <c r="B395" s="5"/>
      <c r="C395" s="5">
        <v>21816156</v>
      </c>
      <c r="D395" s="5" t="s">
        <v>1186</v>
      </c>
      <c r="E395" s="6" t="s">
        <v>788</v>
      </c>
      <c r="F395" s="5" t="s">
        <v>804</v>
      </c>
      <c r="G395" s="5" t="s">
        <v>805</v>
      </c>
      <c r="H395" s="12">
        <v>84.8</v>
      </c>
      <c r="I395" s="137">
        <f>H395/87.6*100</f>
        <v>96.803652968036531</v>
      </c>
      <c r="J395" s="5"/>
      <c r="K395" s="5" t="s">
        <v>326</v>
      </c>
      <c r="L395" s="5"/>
      <c r="M395" s="7">
        <v>8.6620000000000008</v>
      </c>
      <c r="N395" s="8">
        <f>M395/8.662*100</f>
        <v>100</v>
      </c>
      <c r="O395" s="9" t="s">
        <v>1187</v>
      </c>
      <c r="P395" s="10">
        <v>5</v>
      </c>
      <c r="Q395" s="9" t="s">
        <v>1188</v>
      </c>
      <c r="R395" s="5">
        <v>81</v>
      </c>
      <c r="S395" s="11">
        <f t="shared" si="69"/>
        <v>90</v>
      </c>
      <c r="T395" s="6" t="s">
        <v>790</v>
      </c>
      <c r="U395" s="12">
        <f>0.7*I395+0.05*N395+0.25*(P395+S395*0.9)</f>
        <v>94.262557077625573</v>
      </c>
      <c r="V395" s="3"/>
    </row>
    <row r="396" spans="1:22" ht="15" customHeight="1" x14ac:dyDescent="0.3">
      <c r="A396" s="5" t="s">
        <v>803</v>
      </c>
      <c r="B396" s="5"/>
      <c r="C396" s="5">
        <v>21816157</v>
      </c>
      <c r="D396" s="5" t="s">
        <v>1189</v>
      </c>
      <c r="E396" s="6" t="s">
        <v>788</v>
      </c>
      <c r="F396" s="5" t="s">
        <v>804</v>
      </c>
      <c r="G396" s="5" t="s">
        <v>805</v>
      </c>
      <c r="H396" s="12">
        <v>87.132999999999996</v>
      </c>
      <c r="I396" s="137">
        <f t="shared" ref="I396:I404" si="72">H396/87.6*100</f>
        <v>99.466894977168948</v>
      </c>
      <c r="J396" s="5"/>
      <c r="K396" s="3"/>
      <c r="L396" s="3"/>
      <c r="M396" s="7"/>
      <c r="N396" s="11"/>
      <c r="O396" s="9" t="s">
        <v>1190</v>
      </c>
      <c r="P396" s="10">
        <v>3</v>
      </c>
      <c r="Q396" s="9" t="s">
        <v>1191</v>
      </c>
      <c r="R396" s="5">
        <v>90</v>
      </c>
      <c r="S396" s="11">
        <f t="shared" ref="S396:S404" si="73">R396*100/90</f>
        <v>100</v>
      </c>
      <c r="T396" s="5" t="s">
        <v>1143</v>
      </c>
      <c r="U396" s="12">
        <f t="shared" ref="U396:U404" si="74">0.7*I396+0.05*N396+0.25*(P396+S396*0.9)</f>
        <v>92.876826484018252</v>
      </c>
      <c r="V396" s="3"/>
    </row>
    <row r="397" spans="1:22" ht="15" customHeight="1" x14ac:dyDescent="0.3">
      <c r="A397" s="5" t="s">
        <v>803</v>
      </c>
      <c r="B397" s="5"/>
      <c r="C397" s="5">
        <v>21816161</v>
      </c>
      <c r="D397" s="5" t="s">
        <v>1192</v>
      </c>
      <c r="E397" s="6" t="s">
        <v>788</v>
      </c>
      <c r="F397" s="5" t="s">
        <v>804</v>
      </c>
      <c r="G397" s="5" t="s">
        <v>805</v>
      </c>
      <c r="H397" s="12">
        <v>87.6</v>
      </c>
      <c r="I397" s="137">
        <f t="shared" si="72"/>
        <v>100</v>
      </c>
      <c r="J397" s="5"/>
      <c r="K397" s="3"/>
      <c r="L397" s="3"/>
      <c r="M397" s="7"/>
      <c r="N397" s="11"/>
      <c r="O397" s="9" t="s">
        <v>1193</v>
      </c>
      <c r="P397" s="10">
        <v>5</v>
      </c>
      <c r="Q397" s="9" t="s">
        <v>1194</v>
      </c>
      <c r="R397" s="5">
        <v>85</v>
      </c>
      <c r="S397" s="11">
        <f t="shared" si="73"/>
        <v>94.444444444444443</v>
      </c>
      <c r="T397" s="10" t="s">
        <v>1147</v>
      </c>
      <c r="U397" s="12">
        <f t="shared" si="74"/>
        <v>92.5</v>
      </c>
      <c r="V397" s="3"/>
    </row>
    <row r="398" spans="1:22" ht="15" customHeight="1" x14ac:dyDescent="0.3">
      <c r="A398" s="5" t="s">
        <v>803</v>
      </c>
      <c r="B398" s="5"/>
      <c r="C398" s="138">
        <v>21816160</v>
      </c>
      <c r="D398" s="5" t="s">
        <v>1195</v>
      </c>
      <c r="E398" s="6" t="s">
        <v>788</v>
      </c>
      <c r="F398" s="5" t="s">
        <v>804</v>
      </c>
      <c r="G398" s="5" t="s">
        <v>805</v>
      </c>
      <c r="H398" s="12">
        <v>85.466999999999999</v>
      </c>
      <c r="I398" s="137">
        <f t="shared" si="72"/>
        <v>97.56506849315069</v>
      </c>
      <c r="J398" s="5"/>
      <c r="K398" s="3"/>
      <c r="L398" s="3"/>
      <c r="M398" s="7"/>
      <c r="N398" s="11"/>
      <c r="O398" s="9" t="s">
        <v>1196</v>
      </c>
      <c r="P398" s="10">
        <v>7</v>
      </c>
      <c r="Q398" s="9" t="s">
        <v>1197</v>
      </c>
      <c r="R398" s="5">
        <v>88</v>
      </c>
      <c r="S398" s="11">
        <f t="shared" si="73"/>
        <v>97.777777777777771</v>
      </c>
      <c r="T398" s="5" t="s">
        <v>1185</v>
      </c>
      <c r="U398" s="12">
        <f t="shared" si="74"/>
        <v>92.045547945205485</v>
      </c>
      <c r="V398" s="3"/>
    </row>
    <row r="399" spans="1:22" ht="15" customHeight="1" x14ac:dyDescent="0.3">
      <c r="A399" s="5" t="s">
        <v>803</v>
      </c>
      <c r="B399" s="5"/>
      <c r="C399" s="5">
        <v>21816162</v>
      </c>
      <c r="D399" s="5" t="s">
        <v>1198</v>
      </c>
      <c r="E399" s="6" t="s">
        <v>788</v>
      </c>
      <c r="F399" s="5" t="s">
        <v>804</v>
      </c>
      <c r="G399" s="5" t="s">
        <v>805</v>
      </c>
      <c r="H399" s="12">
        <v>86.076999999999998</v>
      </c>
      <c r="I399" s="137">
        <f t="shared" si="72"/>
        <v>98.26141552511416</v>
      </c>
      <c r="J399" s="5"/>
      <c r="K399" s="3"/>
      <c r="L399" s="3"/>
      <c r="M399" s="7"/>
      <c r="N399" s="11"/>
      <c r="O399" s="9" t="s">
        <v>1199</v>
      </c>
      <c r="P399" s="10">
        <v>1</v>
      </c>
      <c r="Q399" s="9" t="s">
        <v>1200</v>
      </c>
      <c r="R399" s="5">
        <v>89</v>
      </c>
      <c r="S399" s="11">
        <f t="shared" si="73"/>
        <v>98.888888888888886</v>
      </c>
      <c r="T399" s="10" t="s">
        <v>1147</v>
      </c>
      <c r="U399" s="12">
        <f t="shared" si="74"/>
        <v>91.282990867579912</v>
      </c>
      <c r="V399" s="3"/>
    </row>
    <row r="400" spans="1:22" ht="15" customHeight="1" x14ac:dyDescent="0.3">
      <c r="A400" s="5" t="s">
        <v>803</v>
      </c>
      <c r="B400" s="5"/>
      <c r="C400" s="138">
        <v>21816158</v>
      </c>
      <c r="D400" s="5" t="s">
        <v>1201</v>
      </c>
      <c r="E400" s="6" t="s">
        <v>788</v>
      </c>
      <c r="F400" s="5" t="s">
        <v>804</v>
      </c>
      <c r="G400" s="5" t="s">
        <v>805</v>
      </c>
      <c r="H400" s="12">
        <v>84.643000000000001</v>
      </c>
      <c r="I400" s="137">
        <f t="shared" si="72"/>
        <v>96.624429223744301</v>
      </c>
      <c r="J400" s="5"/>
      <c r="K400" s="3"/>
      <c r="L400" s="3"/>
      <c r="M400" s="7"/>
      <c r="N400" s="11"/>
      <c r="O400" s="9" t="s">
        <v>1202</v>
      </c>
      <c r="P400" s="10">
        <v>6</v>
      </c>
      <c r="Q400" s="136" t="s">
        <v>1203</v>
      </c>
      <c r="R400" s="5">
        <v>86</v>
      </c>
      <c r="S400" s="11">
        <f t="shared" si="73"/>
        <v>95.555555555555557</v>
      </c>
      <c r="T400" s="5" t="s">
        <v>1147</v>
      </c>
      <c r="U400" s="12">
        <f t="shared" si="74"/>
        <v>90.637100456620999</v>
      </c>
      <c r="V400" s="3"/>
    </row>
    <row r="401" spans="1:22" ht="15" customHeight="1" x14ac:dyDescent="0.3">
      <c r="A401" s="5" t="s">
        <v>803</v>
      </c>
      <c r="B401" s="5"/>
      <c r="C401" s="5">
        <v>21816163</v>
      </c>
      <c r="D401" s="5" t="s">
        <v>1204</v>
      </c>
      <c r="E401" s="6" t="s">
        <v>788</v>
      </c>
      <c r="F401" s="5" t="s">
        <v>804</v>
      </c>
      <c r="G401" s="5" t="s">
        <v>805</v>
      </c>
      <c r="H401" s="12">
        <v>86.066999999999993</v>
      </c>
      <c r="I401" s="137">
        <f t="shared" si="72"/>
        <v>98.25</v>
      </c>
      <c r="J401" s="5"/>
      <c r="K401" s="3"/>
      <c r="L401" s="3"/>
      <c r="M401" s="7"/>
      <c r="N401" s="11"/>
      <c r="O401" s="9" t="s">
        <v>1205</v>
      </c>
      <c r="P401" s="10">
        <v>3</v>
      </c>
      <c r="Q401" s="136" t="s">
        <v>1206</v>
      </c>
      <c r="R401" s="5">
        <v>81</v>
      </c>
      <c r="S401" s="11">
        <f t="shared" si="73"/>
        <v>90</v>
      </c>
      <c r="T401" s="10"/>
      <c r="U401" s="12">
        <f t="shared" si="74"/>
        <v>89.774999999999991</v>
      </c>
      <c r="V401" s="3"/>
    </row>
    <row r="402" spans="1:22" ht="15" customHeight="1" x14ac:dyDescent="0.3">
      <c r="A402" s="5" t="s">
        <v>803</v>
      </c>
      <c r="B402" s="5"/>
      <c r="C402" s="5">
        <v>21816164</v>
      </c>
      <c r="D402" s="5" t="s">
        <v>1207</v>
      </c>
      <c r="E402" s="6" t="s">
        <v>788</v>
      </c>
      <c r="F402" s="5" t="s">
        <v>804</v>
      </c>
      <c r="G402" s="5" t="s">
        <v>805</v>
      </c>
      <c r="H402" s="12">
        <v>83.2</v>
      </c>
      <c r="I402" s="137">
        <f t="shared" si="72"/>
        <v>94.977168949771695</v>
      </c>
      <c r="J402" s="5"/>
      <c r="K402" s="3"/>
      <c r="L402" s="3"/>
      <c r="M402" s="7"/>
      <c r="N402" s="11"/>
      <c r="O402" s="9" t="s">
        <v>1208</v>
      </c>
      <c r="P402" s="10">
        <v>3</v>
      </c>
      <c r="Q402" s="9" t="s">
        <v>1209</v>
      </c>
      <c r="R402" s="5">
        <v>90</v>
      </c>
      <c r="S402" s="11">
        <f t="shared" si="73"/>
        <v>100</v>
      </c>
      <c r="T402" s="5" t="s">
        <v>1185</v>
      </c>
      <c r="U402" s="12">
        <f t="shared" si="74"/>
        <v>89.734018264840188</v>
      </c>
      <c r="V402" s="3"/>
    </row>
    <row r="403" spans="1:22" ht="15" customHeight="1" x14ac:dyDescent="0.3">
      <c r="A403" s="5" t="s">
        <v>803</v>
      </c>
      <c r="B403" s="5"/>
      <c r="C403" s="5">
        <v>21816159</v>
      </c>
      <c r="D403" s="5" t="s">
        <v>1210</v>
      </c>
      <c r="E403" s="6" t="s">
        <v>788</v>
      </c>
      <c r="F403" s="5" t="s">
        <v>804</v>
      </c>
      <c r="G403" s="5" t="s">
        <v>805</v>
      </c>
      <c r="H403" s="12">
        <v>86.38</v>
      </c>
      <c r="I403" s="137">
        <f t="shared" si="72"/>
        <v>98.607305936073061</v>
      </c>
      <c r="J403" s="5"/>
      <c r="K403" s="5"/>
      <c r="L403" s="5"/>
      <c r="M403" s="7"/>
      <c r="N403" s="11"/>
      <c r="O403" s="9" t="s">
        <v>1211</v>
      </c>
      <c r="P403" s="10"/>
      <c r="Q403" s="9" t="s">
        <v>1212</v>
      </c>
      <c r="R403" s="5">
        <v>81</v>
      </c>
      <c r="S403" s="11">
        <f t="shared" si="73"/>
        <v>90</v>
      </c>
      <c r="T403" s="10"/>
      <c r="U403" s="12">
        <f t="shared" si="74"/>
        <v>89.275114155251131</v>
      </c>
      <c r="V403" s="3"/>
    </row>
    <row r="404" spans="1:22" ht="15" customHeight="1" x14ac:dyDescent="0.3">
      <c r="A404" s="5" t="s">
        <v>803</v>
      </c>
      <c r="B404" s="5"/>
      <c r="C404" s="5">
        <v>21816155</v>
      </c>
      <c r="D404" s="5" t="s">
        <v>1213</v>
      </c>
      <c r="E404" s="6" t="s">
        <v>788</v>
      </c>
      <c r="F404" s="5" t="s">
        <v>804</v>
      </c>
      <c r="G404" s="5" t="s">
        <v>805</v>
      </c>
      <c r="H404" s="12">
        <v>82.466999999999999</v>
      </c>
      <c r="I404" s="137">
        <f t="shared" si="72"/>
        <v>94.140410958904113</v>
      </c>
      <c r="J404" s="5"/>
      <c r="K404" s="5"/>
      <c r="L404" s="5"/>
      <c r="M404" s="7"/>
      <c r="N404" s="11"/>
      <c r="O404" s="9" t="s">
        <v>1214</v>
      </c>
      <c r="P404" s="5">
        <v>3</v>
      </c>
      <c r="Q404" s="9" t="s">
        <v>1215</v>
      </c>
      <c r="R404" s="5">
        <v>80</v>
      </c>
      <c r="S404" s="11">
        <f t="shared" si="73"/>
        <v>88.888888888888886</v>
      </c>
      <c r="T404" s="5"/>
      <c r="U404" s="12">
        <f t="shared" si="74"/>
        <v>86.648287671232879</v>
      </c>
      <c r="V404" s="3"/>
    </row>
  </sheetData>
  <sortState ref="A174:V183">
    <sortCondition descending="1" ref="U2:U183"/>
  </sortState>
  <phoneticPr fontId="7" type="noConversion"/>
  <pageMargins left="0.75" right="0.75" top="1" bottom="1" header="0.5" footer="0.5"/>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业绩汇总表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橘子</dc:creator>
  <cp:lastModifiedBy>潘鹏路</cp:lastModifiedBy>
  <dcterms:created xsi:type="dcterms:W3CDTF">2019-10-14T08:00:00Z</dcterms:created>
  <dcterms:modified xsi:type="dcterms:W3CDTF">2019-10-22T07:51:55Z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