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8】奖助\2020下半年\9月评奖评优\8】最终公示\"/>
    </mc:Choice>
  </mc:AlternateContent>
  <bookViews>
    <workbookView xWindow="0" yWindow="0" windowWidth="24435" windowHeight="9930"/>
  </bookViews>
  <sheets>
    <sheet name="业绩汇总表" sheetId="1" r:id="rId1"/>
  </sheets>
  <definedNames>
    <definedName name="_xlnm._FilterDatabase" localSheetId="0" hidden="1">业绩汇总表!$A$1:$U$427</definedName>
  </definedNames>
  <calcPr calcId="162913"/>
</workbook>
</file>

<file path=xl/calcChain.xml><?xml version="1.0" encoding="utf-8"?>
<calcChain xmlns="http://schemas.openxmlformats.org/spreadsheetml/2006/main">
  <c r="U302" i="1" l="1"/>
  <c r="I305" i="1" l="1"/>
  <c r="I304" i="1"/>
  <c r="I303" i="1"/>
  <c r="I302" i="1"/>
  <c r="I301" i="1"/>
  <c r="I300" i="1"/>
  <c r="I299" i="1"/>
  <c r="I298" i="1"/>
  <c r="I297" i="1"/>
  <c r="S120" i="1" l="1"/>
  <c r="N120" i="1"/>
  <c r="U120" i="1" s="1"/>
  <c r="N52" i="1" l="1"/>
  <c r="I419" i="1" l="1"/>
  <c r="I420" i="1"/>
  <c r="I421" i="1"/>
  <c r="I422" i="1"/>
  <c r="I423" i="1"/>
  <c r="I424" i="1"/>
  <c r="I425" i="1"/>
  <c r="I426" i="1"/>
  <c r="I427" i="1"/>
  <c r="I418" i="1"/>
  <c r="N379" i="1"/>
  <c r="N405" i="1"/>
  <c r="N404" i="1"/>
  <c r="N383" i="1"/>
  <c r="N382" i="1"/>
  <c r="N381" i="1"/>
  <c r="N380" i="1"/>
  <c r="N413" i="1"/>
  <c r="N412" i="1"/>
  <c r="N411" i="1"/>
  <c r="N400" i="1"/>
  <c r="N399" i="1"/>
  <c r="N398" i="1"/>
  <c r="N397" i="1"/>
  <c r="N250" i="1"/>
  <c r="N297" i="1"/>
  <c r="N393" i="1"/>
  <c r="N348" i="1"/>
  <c r="N321" i="1"/>
  <c r="N315" i="1"/>
  <c r="N141" i="1"/>
  <c r="N131" i="1"/>
  <c r="S397" i="1"/>
  <c r="S398" i="1"/>
  <c r="S399" i="1"/>
  <c r="S400" i="1"/>
  <c r="S401" i="1"/>
  <c r="S402" i="1"/>
  <c r="S403" i="1"/>
  <c r="S404" i="1"/>
  <c r="S405" i="1"/>
  <c r="S406" i="1"/>
  <c r="U406" i="1" s="1"/>
  <c r="S407" i="1"/>
  <c r="U407" i="1" s="1"/>
  <c r="S408" i="1"/>
  <c r="U408" i="1" s="1"/>
  <c r="S409" i="1"/>
  <c r="U409" i="1" s="1"/>
  <c r="S410" i="1"/>
  <c r="U410" i="1" s="1"/>
  <c r="S411" i="1"/>
  <c r="S412" i="1"/>
  <c r="S413" i="1"/>
  <c r="S414" i="1"/>
  <c r="U414" i="1" s="1"/>
  <c r="S415" i="1"/>
  <c r="U415" i="1" s="1"/>
  <c r="S416" i="1"/>
  <c r="U416" i="1" s="1"/>
  <c r="S417" i="1"/>
  <c r="U417" i="1" s="1"/>
  <c r="S418" i="1"/>
  <c r="S419" i="1"/>
  <c r="S420" i="1"/>
  <c r="S421" i="1"/>
  <c r="S422" i="1"/>
  <c r="S423" i="1"/>
  <c r="S424" i="1"/>
  <c r="S425" i="1"/>
  <c r="S426" i="1"/>
  <c r="S427" i="1"/>
  <c r="I401" i="1"/>
  <c r="I403" i="1"/>
  <c r="I402" i="1"/>
  <c r="U419" i="1" l="1"/>
  <c r="U423" i="1"/>
  <c r="U418" i="1"/>
  <c r="U425" i="1"/>
  <c r="U424" i="1"/>
  <c r="U422" i="1"/>
  <c r="U426" i="1"/>
  <c r="U420" i="1"/>
  <c r="U427" i="1"/>
  <c r="U421" i="1"/>
  <c r="U399" i="1"/>
  <c r="U398" i="1"/>
  <c r="U405" i="1"/>
  <c r="U404" i="1"/>
  <c r="U411" i="1"/>
  <c r="U412" i="1"/>
  <c r="U413" i="1"/>
  <c r="U397" i="1"/>
  <c r="U400" i="1"/>
  <c r="U402" i="1"/>
  <c r="U403" i="1"/>
  <c r="U401" i="1"/>
  <c r="I394" i="1" l="1"/>
  <c r="I395" i="1"/>
  <c r="I396" i="1"/>
  <c r="I393" i="1"/>
  <c r="I339" i="1"/>
  <c r="I340" i="1"/>
  <c r="I341" i="1"/>
  <c r="I342" i="1"/>
  <c r="I343" i="1"/>
  <c r="I344" i="1"/>
  <c r="I345" i="1"/>
  <c r="I346" i="1"/>
  <c r="I347" i="1"/>
  <c r="I348" i="1"/>
  <c r="I349" i="1"/>
  <c r="I350" i="1"/>
  <c r="I351" i="1"/>
  <c r="I352" i="1"/>
  <c r="I353" i="1"/>
  <c r="I338" i="1"/>
  <c r="I315" i="1"/>
  <c r="I316" i="1"/>
  <c r="I317" i="1"/>
  <c r="I318" i="1"/>
  <c r="I319" i="1"/>
  <c r="I320" i="1"/>
  <c r="I321" i="1"/>
  <c r="I322" i="1"/>
  <c r="I323" i="1"/>
  <c r="I314" i="1"/>
  <c r="I265" i="1"/>
  <c r="I266" i="1"/>
  <c r="I267" i="1"/>
  <c r="I268" i="1"/>
  <c r="I269" i="1"/>
  <c r="I270" i="1"/>
  <c r="I271" i="1"/>
  <c r="I263" i="1"/>
  <c r="I264" i="1"/>
  <c r="I210" i="1"/>
  <c r="I211" i="1"/>
  <c r="I212" i="1"/>
  <c r="I213" i="1"/>
  <c r="I214" i="1"/>
  <c r="I215" i="1"/>
  <c r="I209" i="1"/>
  <c r="I132" i="1"/>
  <c r="I133" i="1"/>
  <c r="I134" i="1"/>
  <c r="I135" i="1"/>
  <c r="I136" i="1"/>
  <c r="I137" i="1"/>
  <c r="I138" i="1"/>
  <c r="I139" i="1"/>
  <c r="I140" i="1"/>
  <c r="I141" i="1"/>
  <c r="I131" i="1"/>
  <c r="I69" i="1"/>
  <c r="I70" i="1"/>
  <c r="I71" i="1"/>
  <c r="I72" i="1"/>
  <c r="I73" i="1"/>
  <c r="I74" i="1"/>
  <c r="I75" i="1"/>
  <c r="I76" i="1"/>
  <c r="I68" i="1"/>
  <c r="I116" i="1"/>
  <c r="I117" i="1"/>
  <c r="I118" i="1"/>
  <c r="I119" i="1"/>
  <c r="I121" i="1"/>
  <c r="I122" i="1"/>
  <c r="I123" i="1"/>
  <c r="I124" i="1"/>
  <c r="I125" i="1"/>
  <c r="I126" i="1"/>
  <c r="I127" i="1"/>
  <c r="I128" i="1"/>
  <c r="I129" i="1"/>
  <c r="I130" i="1"/>
  <c r="I115" i="1"/>
  <c r="I53" i="1"/>
  <c r="I54" i="1"/>
  <c r="I55" i="1"/>
  <c r="I56" i="1"/>
  <c r="I57" i="1"/>
  <c r="I58" i="1"/>
  <c r="I59" i="1"/>
  <c r="I60" i="1"/>
  <c r="I61" i="1"/>
  <c r="I62" i="1"/>
  <c r="I63" i="1"/>
  <c r="I64" i="1"/>
  <c r="I65" i="1"/>
  <c r="I66" i="1"/>
  <c r="I67" i="1"/>
  <c r="I52" i="1"/>
  <c r="I377" i="1"/>
  <c r="I378" i="1"/>
  <c r="I376" i="1"/>
  <c r="I370" i="1"/>
  <c r="I371" i="1"/>
  <c r="I369" i="1"/>
  <c r="I284" i="1"/>
  <c r="I285" i="1"/>
  <c r="I286" i="1"/>
  <c r="I287" i="1"/>
  <c r="I288" i="1"/>
  <c r="I289" i="1"/>
  <c r="I290" i="1"/>
  <c r="I291" i="1"/>
  <c r="I292" i="1"/>
  <c r="I293" i="1"/>
  <c r="I294" i="1"/>
  <c r="I283" i="1"/>
  <c r="I235" i="1"/>
  <c r="I236" i="1"/>
  <c r="I237" i="1"/>
  <c r="I238" i="1"/>
  <c r="I239" i="1"/>
  <c r="I240" i="1"/>
  <c r="I234" i="1"/>
  <c r="I163" i="1"/>
  <c r="I164" i="1"/>
  <c r="I165" i="1"/>
  <c r="I166" i="1"/>
  <c r="I167" i="1"/>
  <c r="I168" i="1"/>
  <c r="I169" i="1"/>
  <c r="I170" i="1"/>
  <c r="I161" i="1"/>
  <c r="I162" i="1"/>
  <c r="I108" i="1"/>
  <c r="I109" i="1"/>
  <c r="I110" i="1"/>
  <c r="I111" i="1"/>
  <c r="I112" i="1"/>
  <c r="I113" i="1"/>
  <c r="I114" i="1"/>
  <c r="I107" i="1"/>
  <c r="I23" i="1"/>
  <c r="I24" i="1"/>
  <c r="I25" i="1"/>
  <c r="I26" i="1"/>
  <c r="I27" i="1"/>
  <c r="I28" i="1"/>
  <c r="I29" i="1"/>
  <c r="I30" i="1"/>
  <c r="I31" i="1"/>
  <c r="I32" i="1"/>
  <c r="I33" i="1"/>
  <c r="I34" i="1"/>
  <c r="I22" i="1"/>
  <c r="N391" i="1"/>
  <c r="N390" i="1"/>
  <c r="N337" i="1"/>
  <c r="N333" i="1"/>
  <c r="N327" i="1"/>
  <c r="N310" i="1"/>
  <c r="N309" i="1"/>
  <c r="N308" i="1"/>
  <c r="N307" i="1"/>
  <c r="N306" i="1"/>
  <c r="N261" i="1"/>
  <c r="N259" i="1"/>
  <c r="N202" i="1"/>
  <c r="N201" i="1"/>
  <c r="N200" i="1"/>
  <c r="N105" i="1"/>
  <c r="N102" i="1"/>
  <c r="N100" i="1"/>
  <c r="N99" i="1"/>
  <c r="N49" i="1"/>
  <c r="N48" i="1"/>
  <c r="N47" i="1"/>
  <c r="N46" i="1"/>
  <c r="N35" i="1"/>
  <c r="N36" i="1"/>
  <c r="N42" i="1"/>
  <c r="N41" i="1"/>
  <c r="N40" i="1"/>
  <c r="N39" i="1"/>
  <c r="N38" i="1"/>
  <c r="N37" i="1"/>
  <c r="N95" i="1"/>
  <c r="N94" i="1"/>
  <c r="N93" i="1"/>
  <c r="N92" i="1"/>
  <c r="N178" i="1"/>
  <c r="N176" i="1"/>
  <c r="N175" i="1"/>
  <c r="N174" i="1"/>
  <c r="N173" i="1"/>
  <c r="N172" i="1"/>
  <c r="N171" i="1"/>
  <c r="N247" i="1"/>
  <c r="N246" i="1"/>
  <c r="N245" i="1"/>
  <c r="N244" i="1"/>
  <c r="N243" i="1"/>
  <c r="N242" i="1"/>
  <c r="N241" i="1"/>
  <c r="N296" i="1"/>
  <c r="N295" i="1"/>
  <c r="N361" i="1"/>
  <c r="N360" i="1"/>
  <c r="N22" i="1" l="1"/>
  <c r="N2" i="1"/>
  <c r="N9" i="1"/>
  <c r="N8" i="1"/>
  <c r="N7" i="1"/>
  <c r="N6" i="1"/>
  <c r="N5" i="1"/>
  <c r="N4" i="1"/>
  <c r="N3" i="1"/>
  <c r="N86" i="1"/>
  <c r="N84" i="1"/>
  <c r="N83" i="1"/>
  <c r="N82" i="1"/>
  <c r="N81" i="1"/>
  <c r="N80" i="1"/>
  <c r="N79" i="1"/>
  <c r="N78" i="1"/>
  <c r="N77" i="1"/>
  <c r="N148" i="1"/>
  <c r="N147" i="1"/>
  <c r="N146" i="1"/>
  <c r="N145" i="1"/>
  <c r="N144" i="1"/>
  <c r="N143" i="1"/>
  <c r="N142" i="1"/>
  <c r="N228" i="1"/>
  <c r="N227" i="1"/>
  <c r="N226" i="1"/>
  <c r="N225" i="1"/>
  <c r="N224" i="1"/>
  <c r="N223" i="1"/>
  <c r="N222" i="1"/>
  <c r="N221" i="1"/>
  <c r="N220" i="1"/>
  <c r="N219" i="1"/>
  <c r="N218" i="1"/>
  <c r="N217" i="1"/>
  <c r="N216" i="1"/>
  <c r="N281" i="1"/>
  <c r="N280" i="1"/>
  <c r="N279" i="1"/>
  <c r="N278" i="1"/>
  <c r="N277" i="1"/>
  <c r="N276" i="1"/>
  <c r="N275" i="1"/>
  <c r="N274" i="1"/>
  <c r="N273" i="1"/>
  <c r="N272" i="1"/>
  <c r="N368" i="1"/>
  <c r="N367" i="1"/>
  <c r="N366" i="1"/>
  <c r="N365" i="1"/>
  <c r="N373" i="1"/>
  <c r="N374" i="1"/>
  <c r="N375" i="1"/>
  <c r="N372" i="1"/>
  <c r="N107" i="1"/>
  <c r="N376"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U35" i="1" s="1"/>
  <c r="S36" i="1"/>
  <c r="U36" i="1" s="1"/>
  <c r="S37" i="1"/>
  <c r="U37" i="1" s="1"/>
  <c r="S38" i="1"/>
  <c r="U38" i="1" s="1"/>
  <c r="S39" i="1"/>
  <c r="U39" i="1" s="1"/>
  <c r="S40" i="1"/>
  <c r="U40" i="1" s="1"/>
  <c r="S41" i="1"/>
  <c r="U41" i="1" s="1"/>
  <c r="S42" i="1"/>
  <c r="U42" i="1" s="1"/>
  <c r="S43" i="1"/>
  <c r="U43" i="1" s="1"/>
  <c r="S44" i="1"/>
  <c r="U44" i="1" s="1"/>
  <c r="S45" i="1"/>
  <c r="U45" i="1" s="1"/>
  <c r="S46" i="1"/>
  <c r="U46" i="1" s="1"/>
  <c r="S47" i="1"/>
  <c r="U47" i="1" s="1"/>
  <c r="S48" i="1"/>
  <c r="U48" i="1" s="1"/>
  <c r="S49" i="1"/>
  <c r="U49" i="1" s="1"/>
  <c r="S50" i="1"/>
  <c r="U50" i="1" s="1"/>
  <c r="S51" i="1"/>
  <c r="U51" i="1" s="1"/>
  <c r="S52" i="1"/>
  <c r="U52" i="1" s="1"/>
  <c r="S53" i="1"/>
  <c r="U53" i="1" s="1"/>
  <c r="S54" i="1"/>
  <c r="U54" i="1" s="1"/>
  <c r="S55" i="1"/>
  <c r="U55" i="1" s="1"/>
  <c r="S56" i="1"/>
  <c r="U56" i="1" s="1"/>
  <c r="S57" i="1"/>
  <c r="U57" i="1" s="1"/>
  <c r="S58" i="1"/>
  <c r="U58" i="1" s="1"/>
  <c r="S59" i="1"/>
  <c r="U59" i="1" s="1"/>
  <c r="S60" i="1"/>
  <c r="U60" i="1" s="1"/>
  <c r="S61" i="1"/>
  <c r="U61" i="1" s="1"/>
  <c r="S62" i="1"/>
  <c r="U62" i="1" s="1"/>
  <c r="S63" i="1"/>
  <c r="U63" i="1" s="1"/>
  <c r="S64" i="1"/>
  <c r="U64" i="1" s="1"/>
  <c r="S65" i="1"/>
  <c r="U65" i="1" s="1"/>
  <c r="S66" i="1"/>
  <c r="U66" i="1" s="1"/>
  <c r="S67" i="1"/>
  <c r="U67" i="1" s="1"/>
  <c r="S68" i="1"/>
  <c r="U68" i="1" s="1"/>
  <c r="S69" i="1"/>
  <c r="U69" i="1" s="1"/>
  <c r="S70" i="1"/>
  <c r="U70" i="1" s="1"/>
  <c r="S71" i="1"/>
  <c r="U71" i="1" s="1"/>
  <c r="S72" i="1"/>
  <c r="U72" i="1" s="1"/>
  <c r="S73" i="1"/>
  <c r="U73" i="1" s="1"/>
  <c r="S74" i="1"/>
  <c r="U74" i="1" s="1"/>
  <c r="S75" i="1"/>
  <c r="U75" i="1" s="1"/>
  <c r="S76" i="1"/>
  <c r="U76" i="1" s="1"/>
  <c r="S77" i="1"/>
  <c r="S78" i="1"/>
  <c r="S79" i="1"/>
  <c r="S80" i="1"/>
  <c r="S81" i="1"/>
  <c r="S82" i="1"/>
  <c r="S83" i="1"/>
  <c r="S84" i="1"/>
  <c r="S85" i="1"/>
  <c r="S86" i="1"/>
  <c r="S87" i="1"/>
  <c r="S88" i="1"/>
  <c r="S89" i="1"/>
  <c r="S90" i="1"/>
  <c r="S91" i="1"/>
  <c r="S92" i="1"/>
  <c r="U92" i="1" s="1"/>
  <c r="S93" i="1"/>
  <c r="U93" i="1" s="1"/>
  <c r="S94" i="1"/>
  <c r="U94" i="1" s="1"/>
  <c r="S95" i="1"/>
  <c r="U95" i="1" s="1"/>
  <c r="S96" i="1"/>
  <c r="U96" i="1" s="1"/>
  <c r="S97" i="1"/>
  <c r="U97" i="1" s="1"/>
  <c r="S98" i="1"/>
  <c r="U98" i="1" s="1"/>
  <c r="S99" i="1"/>
  <c r="U99" i="1" s="1"/>
  <c r="S100" i="1"/>
  <c r="U100" i="1" s="1"/>
  <c r="S101" i="1"/>
  <c r="U101" i="1" s="1"/>
  <c r="S102" i="1"/>
  <c r="U102" i="1" s="1"/>
  <c r="S103" i="1"/>
  <c r="U103" i="1" s="1"/>
  <c r="S104" i="1"/>
  <c r="U104" i="1" s="1"/>
  <c r="S105" i="1"/>
  <c r="U105" i="1" s="1"/>
  <c r="S106" i="1"/>
  <c r="U106" i="1" s="1"/>
  <c r="S107" i="1"/>
  <c r="S108" i="1"/>
  <c r="S109" i="1"/>
  <c r="S110" i="1"/>
  <c r="S111" i="1"/>
  <c r="S112" i="1"/>
  <c r="S113" i="1"/>
  <c r="S114" i="1"/>
  <c r="S115" i="1"/>
  <c r="U115" i="1" s="1"/>
  <c r="S116" i="1"/>
  <c r="U116" i="1" s="1"/>
  <c r="S117" i="1"/>
  <c r="U117" i="1" s="1"/>
  <c r="S118" i="1"/>
  <c r="U118" i="1" s="1"/>
  <c r="S119" i="1"/>
  <c r="U119" i="1" s="1"/>
  <c r="S121" i="1"/>
  <c r="U121" i="1" s="1"/>
  <c r="S122" i="1"/>
  <c r="U122" i="1" s="1"/>
  <c r="S123" i="1"/>
  <c r="U123" i="1" s="1"/>
  <c r="S124" i="1"/>
  <c r="U124" i="1" s="1"/>
  <c r="S125" i="1"/>
  <c r="U125" i="1" s="1"/>
  <c r="S126" i="1"/>
  <c r="U126" i="1" s="1"/>
  <c r="S127" i="1"/>
  <c r="U127" i="1" s="1"/>
  <c r="S128" i="1"/>
  <c r="U128" i="1" s="1"/>
  <c r="S129" i="1"/>
  <c r="U129" i="1" s="1"/>
  <c r="S130" i="1"/>
  <c r="U130" i="1" s="1"/>
  <c r="S131" i="1"/>
  <c r="U131" i="1" s="1"/>
  <c r="S132" i="1"/>
  <c r="U132" i="1" s="1"/>
  <c r="S133" i="1"/>
  <c r="U133" i="1" s="1"/>
  <c r="S134" i="1"/>
  <c r="U134" i="1" s="1"/>
  <c r="S135" i="1"/>
  <c r="U135" i="1" s="1"/>
  <c r="S136" i="1"/>
  <c r="U136" i="1" s="1"/>
  <c r="S137" i="1"/>
  <c r="U137" i="1" s="1"/>
  <c r="S138" i="1"/>
  <c r="U138" i="1" s="1"/>
  <c r="S139" i="1"/>
  <c r="U139" i="1" s="1"/>
  <c r="S140" i="1"/>
  <c r="U140" i="1" s="1"/>
  <c r="S141" i="1"/>
  <c r="U141" i="1" s="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U171" i="1" s="1"/>
  <c r="S172" i="1"/>
  <c r="U172" i="1" s="1"/>
  <c r="S173" i="1"/>
  <c r="U173" i="1" s="1"/>
  <c r="S174" i="1"/>
  <c r="U174" i="1" s="1"/>
  <c r="S175" i="1"/>
  <c r="U175" i="1" s="1"/>
  <c r="S176" i="1"/>
  <c r="U176" i="1" s="1"/>
  <c r="S177" i="1"/>
  <c r="U177" i="1" s="1"/>
  <c r="S178" i="1"/>
  <c r="U178" i="1" s="1"/>
  <c r="S179" i="1"/>
  <c r="U179" i="1" s="1"/>
  <c r="S180" i="1"/>
  <c r="U180" i="1" s="1"/>
  <c r="S181" i="1"/>
  <c r="U181" i="1" s="1"/>
  <c r="S182" i="1"/>
  <c r="U182" i="1" s="1"/>
  <c r="S183" i="1"/>
  <c r="U183" i="1" s="1"/>
  <c r="S184" i="1"/>
  <c r="U184" i="1" s="1"/>
  <c r="S185" i="1"/>
  <c r="U185" i="1" s="1"/>
  <c r="S186" i="1"/>
  <c r="U186" i="1" s="1"/>
  <c r="S187" i="1"/>
  <c r="U187" i="1" s="1"/>
  <c r="S188" i="1"/>
  <c r="U188" i="1" s="1"/>
  <c r="S189" i="1"/>
  <c r="U189" i="1" s="1"/>
  <c r="S190" i="1"/>
  <c r="U190" i="1" s="1"/>
  <c r="S191" i="1"/>
  <c r="U191" i="1" s="1"/>
  <c r="S192" i="1"/>
  <c r="U192" i="1" s="1"/>
  <c r="S193" i="1"/>
  <c r="U193" i="1" s="1"/>
  <c r="S194" i="1"/>
  <c r="U194" i="1" s="1"/>
  <c r="S195" i="1"/>
  <c r="U195" i="1" s="1"/>
  <c r="S196" i="1"/>
  <c r="U196" i="1" s="1"/>
  <c r="S197" i="1"/>
  <c r="U197" i="1" s="1"/>
  <c r="S198" i="1"/>
  <c r="U198" i="1" s="1"/>
  <c r="S199" i="1"/>
  <c r="U199" i="1" s="1"/>
  <c r="S200" i="1"/>
  <c r="U200" i="1" s="1"/>
  <c r="S201" i="1"/>
  <c r="U201" i="1" s="1"/>
  <c r="S202" i="1"/>
  <c r="U202" i="1" s="1"/>
  <c r="S203" i="1"/>
  <c r="U203" i="1" s="1"/>
  <c r="S204" i="1"/>
  <c r="U204" i="1" s="1"/>
  <c r="S205" i="1"/>
  <c r="U205" i="1" s="1"/>
  <c r="S206" i="1"/>
  <c r="U206" i="1" s="1"/>
  <c r="S207" i="1"/>
  <c r="U207" i="1" s="1"/>
  <c r="S208" i="1"/>
  <c r="U208" i="1" s="1"/>
  <c r="S209" i="1"/>
  <c r="U209" i="1" s="1"/>
  <c r="S210" i="1"/>
  <c r="U210" i="1" s="1"/>
  <c r="S211" i="1"/>
  <c r="U211" i="1" s="1"/>
  <c r="S212" i="1"/>
  <c r="U212" i="1" s="1"/>
  <c r="S213" i="1"/>
  <c r="U213" i="1" s="1"/>
  <c r="S214" i="1"/>
  <c r="U214" i="1" s="1"/>
  <c r="S215" i="1"/>
  <c r="U215" i="1" s="1"/>
  <c r="S216" i="1"/>
  <c r="S217" i="1"/>
  <c r="S218" i="1"/>
  <c r="S219" i="1"/>
  <c r="S220" i="1"/>
  <c r="S221" i="1"/>
  <c r="S222" i="1"/>
  <c r="S223" i="1"/>
  <c r="S224" i="1"/>
  <c r="S225" i="1"/>
  <c r="S226" i="1"/>
  <c r="S227" i="1"/>
  <c r="S228" i="1"/>
  <c r="S229" i="1"/>
  <c r="S230" i="1"/>
  <c r="S231" i="1"/>
  <c r="S232" i="1"/>
  <c r="S233" i="1"/>
  <c r="S234" i="1"/>
  <c r="S235" i="1"/>
  <c r="U235" i="1" s="1"/>
  <c r="S236" i="1"/>
  <c r="S237" i="1"/>
  <c r="S238" i="1"/>
  <c r="S239" i="1"/>
  <c r="S240" i="1"/>
  <c r="S241" i="1"/>
  <c r="U241" i="1" s="1"/>
  <c r="S242" i="1"/>
  <c r="U242" i="1" s="1"/>
  <c r="S243" i="1"/>
  <c r="U243" i="1" s="1"/>
  <c r="S244" i="1"/>
  <c r="U244" i="1" s="1"/>
  <c r="S245" i="1"/>
  <c r="U245" i="1" s="1"/>
  <c r="S246" i="1"/>
  <c r="U246" i="1" s="1"/>
  <c r="S247" i="1"/>
  <c r="U247" i="1" s="1"/>
  <c r="S248" i="1"/>
  <c r="U248" i="1" s="1"/>
  <c r="S249" i="1"/>
  <c r="U249" i="1" s="1"/>
  <c r="S250" i="1"/>
  <c r="U250" i="1" s="1"/>
  <c r="S251" i="1"/>
  <c r="U251" i="1" s="1"/>
  <c r="S252" i="1"/>
  <c r="U252" i="1" s="1"/>
  <c r="S253" i="1"/>
  <c r="U253" i="1" s="1"/>
  <c r="S254" i="1"/>
  <c r="U254" i="1" s="1"/>
  <c r="S255" i="1"/>
  <c r="U255" i="1" s="1"/>
  <c r="S256" i="1"/>
  <c r="U256" i="1" s="1"/>
  <c r="S257" i="1"/>
  <c r="U257" i="1" s="1"/>
  <c r="S258" i="1"/>
  <c r="U258" i="1" s="1"/>
  <c r="S259" i="1"/>
  <c r="U259" i="1" s="1"/>
  <c r="S260" i="1"/>
  <c r="U260" i="1" s="1"/>
  <c r="S261" i="1"/>
  <c r="U261" i="1" s="1"/>
  <c r="S262" i="1"/>
  <c r="U262" i="1" s="1"/>
  <c r="S263" i="1"/>
  <c r="U263" i="1" s="1"/>
  <c r="S264" i="1"/>
  <c r="U264" i="1" s="1"/>
  <c r="S265" i="1"/>
  <c r="U265" i="1" s="1"/>
  <c r="S266" i="1"/>
  <c r="U266" i="1" s="1"/>
  <c r="S267" i="1"/>
  <c r="U267" i="1" s="1"/>
  <c r="S268" i="1"/>
  <c r="U268" i="1" s="1"/>
  <c r="S269" i="1"/>
  <c r="U269" i="1" s="1"/>
  <c r="S270" i="1"/>
  <c r="U270" i="1" s="1"/>
  <c r="S271" i="1"/>
  <c r="U271" i="1" s="1"/>
  <c r="S272" i="1"/>
  <c r="S273" i="1"/>
  <c r="S274" i="1"/>
  <c r="S275" i="1"/>
  <c r="S276" i="1"/>
  <c r="S277" i="1"/>
  <c r="S278" i="1"/>
  <c r="S279" i="1"/>
  <c r="S280" i="1"/>
  <c r="S281" i="1"/>
  <c r="S282" i="1"/>
  <c r="S283" i="1"/>
  <c r="S284" i="1"/>
  <c r="S285" i="1"/>
  <c r="S286" i="1"/>
  <c r="S287" i="1"/>
  <c r="S288" i="1"/>
  <c r="S289" i="1"/>
  <c r="S290" i="1"/>
  <c r="S291" i="1"/>
  <c r="S292" i="1"/>
  <c r="S293" i="1"/>
  <c r="S294" i="1"/>
  <c r="S295" i="1"/>
  <c r="U295" i="1" s="1"/>
  <c r="S296" i="1"/>
  <c r="U296" i="1" s="1"/>
  <c r="S297" i="1"/>
  <c r="U297" i="1" s="1"/>
  <c r="S298" i="1"/>
  <c r="U298" i="1" s="1"/>
  <c r="S299" i="1"/>
  <c r="U299" i="1" s="1"/>
  <c r="S300" i="1"/>
  <c r="U300" i="1" s="1"/>
  <c r="S301" i="1"/>
  <c r="U301" i="1" s="1"/>
  <c r="S302" i="1"/>
  <c r="S303" i="1"/>
  <c r="U303" i="1" s="1"/>
  <c r="S304" i="1"/>
  <c r="U304" i="1" s="1"/>
  <c r="S305" i="1"/>
  <c r="U305" i="1" s="1"/>
  <c r="S306" i="1"/>
  <c r="U306" i="1" s="1"/>
  <c r="S307" i="1"/>
  <c r="U307" i="1" s="1"/>
  <c r="S308" i="1"/>
  <c r="U308" i="1" s="1"/>
  <c r="S309" i="1"/>
  <c r="U309" i="1" s="1"/>
  <c r="S310" i="1"/>
  <c r="U310" i="1" s="1"/>
  <c r="S311" i="1"/>
  <c r="U311" i="1" s="1"/>
  <c r="S312" i="1"/>
  <c r="U312" i="1" s="1"/>
  <c r="S313" i="1"/>
  <c r="U313" i="1" s="1"/>
  <c r="S314" i="1"/>
  <c r="U314" i="1" s="1"/>
  <c r="S315" i="1"/>
  <c r="U315" i="1" s="1"/>
  <c r="S316" i="1"/>
  <c r="U316" i="1" s="1"/>
  <c r="S317" i="1"/>
  <c r="U317" i="1" s="1"/>
  <c r="S318" i="1"/>
  <c r="U318" i="1" s="1"/>
  <c r="S319" i="1"/>
  <c r="U319" i="1" s="1"/>
  <c r="S320" i="1"/>
  <c r="U320" i="1" s="1"/>
  <c r="S321" i="1"/>
  <c r="U321" i="1" s="1"/>
  <c r="S322" i="1"/>
  <c r="U322" i="1" s="1"/>
  <c r="S323" i="1"/>
  <c r="U323" i="1" s="1"/>
  <c r="S324" i="1"/>
  <c r="U324" i="1" s="1"/>
  <c r="S325" i="1"/>
  <c r="U325" i="1" s="1"/>
  <c r="S326" i="1"/>
  <c r="U326" i="1" s="1"/>
  <c r="S327" i="1"/>
  <c r="U327" i="1" s="1"/>
  <c r="S328" i="1"/>
  <c r="U328" i="1" s="1"/>
  <c r="S329" i="1"/>
  <c r="U329" i="1" s="1"/>
  <c r="S330" i="1"/>
  <c r="U330" i="1" s="1"/>
  <c r="S331" i="1"/>
  <c r="U331" i="1" s="1"/>
  <c r="S332" i="1"/>
  <c r="U332" i="1" s="1"/>
  <c r="S333" i="1"/>
  <c r="U333" i="1" s="1"/>
  <c r="S334" i="1"/>
  <c r="U334" i="1" s="1"/>
  <c r="S335" i="1"/>
  <c r="U335" i="1" s="1"/>
  <c r="S336" i="1"/>
  <c r="U336" i="1" s="1"/>
  <c r="S337" i="1"/>
  <c r="U337" i="1" s="1"/>
  <c r="S338" i="1"/>
  <c r="U338" i="1" s="1"/>
  <c r="S339" i="1"/>
  <c r="U339" i="1" s="1"/>
  <c r="S340" i="1"/>
  <c r="U340" i="1" s="1"/>
  <c r="S341" i="1"/>
  <c r="U341" i="1" s="1"/>
  <c r="S342" i="1"/>
  <c r="U342" i="1" s="1"/>
  <c r="S343" i="1"/>
  <c r="U343" i="1" s="1"/>
  <c r="S344" i="1"/>
  <c r="U344" i="1" s="1"/>
  <c r="S345" i="1"/>
  <c r="U345" i="1" s="1"/>
  <c r="S346" i="1"/>
  <c r="U346" i="1" s="1"/>
  <c r="S347" i="1"/>
  <c r="U347" i="1" s="1"/>
  <c r="S348" i="1"/>
  <c r="U348" i="1" s="1"/>
  <c r="S349" i="1"/>
  <c r="U349" i="1" s="1"/>
  <c r="S350" i="1"/>
  <c r="U350" i="1" s="1"/>
  <c r="S351" i="1"/>
  <c r="U351" i="1" s="1"/>
  <c r="S352" i="1"/>
  <c r="U352" i="1" s="1"/>
  <c r="S353" i="1"/>
  <c r="U353" i="1" s="1"/>
  <c r="S354" i="1"/>
  <c r="U354" i="1" s="1"/>
  <c r="S355" i="1"/>
  <c r="U355" i="1" s="1"/>
  <c r="S356" i="1"/>
  <c r="U356" i="1" s="1"/>
  <c r="S357" i="1"/>
  <c r="U357" i="1" s="1"/>
  <c r="S358" i="1"/>
  <c r="U358" i="1" s="1"/>
  <c r="S359" i="1"/>
  <c r="U359" i="1" s="1"/>
  <c r="S360" i="1"/>
  <c r="U360" i="1" s="1"/>
  <c r="S361" i="1"/>
  <c r="U361" i="1" s="1"/>
  <c r="S362" i="1"/>
  <c r="U362" i="1" s="1"/>
  <c r="S363" i="1"/>
  <c r="S364" i="1"/>
  <c r="S365" i="1"/>
  <c r="S366" i="1"/>
  <c r="S367" i="1"/>
  <c r="S368" i="1"/>
  <c r="S369" i="1"/>
  <c r="S370" i="1"/>
  <c r="S371" i="1"/>
  <c r="S372" i="1"/>
  <c r="S373" i="1"/>
  <c r="S374" i="1"/>
  <c r="S375" i="1"/>
  <c r="S376" i="1"/>
  <c r="S377" i="1"/>
  <c r="U377" i="1" s="1"/>
  <c r="S378" i="1"/>
  <c r="S379" i="1"/>
  <c r="S380" i="1"/>
  <c r="U380" i="1" s="1"/>
  <c r="S381" i="1"/>
  <c r="U381" i="1" s="1"/>
  <c r="S382" i="1"/>
  <c r="U382" i="1" s="1"/>
  <c r="S383" i="1"/>
  <c r="U383" i="1" s="1"/>
  <c r="S384" i="1"/>
  <c r="U384" i="1" s="1"/>
  <c r="S385" i="1"/>
  <c r="U385" i="1" s="1"/>
  <c r="S386" i="1"/>
  <c r="U386" i="1" s="1"/>
  <c r="S387" i="1"/>
  <c r="U387" i="1" s="1"/>
  <c r="S388" i="1"/>
  <c r="U388" i="1" s="1"/>
  <c r="S389" i="1"/>
  <c r="U389" i="1" s="1"/>
  <c r="S390" i="1"/>
  <c r="U390" i="1" s="1"/>
  <c r="S391" i="1"/>
  <c r="U391" i="1" s="1"/>
  <c r="S392" i="1"/>
  <c r="U392" i="1" s="1"/>
  <c r="S393" i="1"/>
  <c r="U393" i="1" s="1"/>
  <c r="S394" i="1"/>
  <c r="U394" i="1" s="1"/>
  <c r="S395" i="1"/>
  <c r="U395" i="1" s="1"/>
  <c r="S396" i="1"/>
  <c r="U396" i="1" s="1"/>
  <c r="S2" i="1"/>
  <c r="U225" i="1" l="1"/>
  <c r="U86" i="1"/>
  <c r="U80" i="1"/>
  <c r="U26" i="1"/>
  <c r="U148" i="1"/>
  <c r="U288" i="1"/>
  <c r="U113" i="1"/>
  <c r="U154" i="1"/>
  <c r="U294" i="1"/>
  <c r="U107" i="1"/>
  <c r="U29" i="1"/>
  <c r="U160" i="1"/>
  <c r="U142" i="1"/>
  <c r="U371" i="1"/>
  <c r="U363" i="1"/>
  <c r="U110" i="1"/>
  <c r="U88" i="1"/>
  <c r="U82" i="1"/>
  <c r="U108" i="1"/>
  <c r="U378" i="1"/>
  <c r="U161" i="1"/>
  <c r="U228" i="1"/>
  <c r="U83" i="1"/>
  <c r="U165" i="1"/>
  <c r="U109" i="1"/>
  <c r="U236" i="1"/>
  <c r="U162" i="1"/>
  <c r="U168" i="1"/>
  <c r="U31" i="1"/>
  <c r="U167" i="1"/>
  <c r="U370" i="1"/>
  <c r="U238" i="1"/>
  <c r="U164" i="1"/>
  <c r="U170" i="1"/>
  <c r="U283" i="1"/>
  <c r="U289" i="1"/>
  <c r="U234" i="1"/>
  <c r="U240" i="1"/>
  <c r="U166" i="1"/>
  <c r="U114" i="1"/>
  <c r="U284" i="1"/>
  <c r="U290" i="1"/>
  <c r="U25" i="1"/>
  <c r="U285" i="1"/>
  <c r="U291" i="1"/>
  <c r="U32" i="1"/>
  <c r="U369" i="1"/>
  <c r="U27" i="1"/>
  <c r="U33" i="1"/>
  <c r="U28" i="1"/>
  <c r="U286" i="1"/>
  <c r="U292" i="1"/>
  <c r="U237" i="1"/>
  <c r="U163" i="1"/>
  <c r="U169" i="1"/>
  <c r="U111" i="1"/>
  <c r="U23" i="1"/>
  <c r="U293" i="1"/>
  <c r="U34" i="1"/>
  <c r="U239" i="1"/>
  <c r="U376" i="1"/>
  <c r="U30" i="1"/>
  <c r="U287" i="1"/>
  <c r="U112" i="1"/>
  <c r="U22" i="1"/>
  <c r="U24" i="1"/>
  <c r="U217" i="1"/>
  <c r="U223" i="1"/>
  <c r="U229" i="1"/>
  <c r="U278" i="1"/>
  <c r="U272" i="1"/>
  <c r="U367" i="1"/>
  <c r="U276" i="1"/>
  <c r="U282" i="1"/>
  <c r="U147" i="1"/>
  <c r="U153" i="1"/>
  <c r="U159" i="1"/>
  <c r="U4" i="1"/>
  <c r="U10" i="1"/>
  <c r="U16" i="1"/>
  <c r="U2" i="1"/>
  <c r="U373" i="1"/>
  <c r="U277" i="1"/>
  <c r="U216" i="1"/>
  <c r="U222" i="1"/>
  <c r="U77" i="1"/>
  <c r="U89" i="1"/>
  <c r="U155" i="1"/>
  <c r="U149" i="1"/>
  <c r="U143" i="1"/>
  <c r="U233" i="1"/>
  <c r="U221" i="1"/>
  <c r="U375" i="1"/>
  <c r="U366" i="1"/>
  <c r="U275" i="1"/>
  <c r="U281" i="1"/>
  <c r="U220" i="1"/>
  <c r="U226" i="1"/>
  <c r="U232" i="1"/>
  <c r="U146" i="1"/>
  <c r="U152" i="1"/>
  <c r="U158" i="1"/>
  <c r="U3" i="1"/>
  <c r="U9" i="1"/>
  <c r="U15" i="1"/>
  <c r="U21" i="1"/>
  <c r="U374" i="1"/>
  <c r="U368" i="1"/>
  <c r="U5" i="1"/>
  <c r="U11" i="1"/>
  <c r="U17" i="1"/>
  <c r="U6" i="1"/>
  <c r="U12" i="1"/>
  <c r="U18" i="1"/>
  <c r="U364" i="1"/>
  <c r="U273" i="1"/>
  <c r="U279" i="1"/>
  <c r="U218" i="1"/>
  <c r="U224" i="1"/>
  <c r="U230" i="1"/>
  <c r="U144" i="1"/>
  <c r="U150" i="1"/>
  <c r="U156" i="1"/>
  <c r="U78" i="1"/>
  <c r="U84" i="1"/>
  <c r="U90" i="1"/>
  <c r="U7" i="1"/>
  <c r="U13" i="1"/>
  <c r="U19" i="1"/>
  <c r="U227" i="1"/>
  <c r="U87" i="1"/>
  <c r="U81" i="1"/>
  <c r="U372" i="1"/>
  <c r="U365" i="1"/>
  <c r="U274" i="1"/>
  <c r="U280" i="1"/>
  <c r="U219" i="1"/>
  <c r="U231" i="1"/>
  <c r="U145" i="1"/>
  <c r="U151" i="1"/>
  <c r="U157" i="1"/>
  <c r="U79" i="1"/>
  <c r="U85" i="1"/>
  <c r="U91" i="1"/>
  <c r="U8" i="1"/>
  <c r="U14" i="1"/>
  <c r="U20" i="1"/>
  <c r="U379" i="1"/>
</calcChain>
</file>

<file path=xl/sharedStrings.xml><?xml version="1.0" encoding="utf-8"?>
<sst xmlns="http://schemas.openxmlformats.org/spreadsheetml/2006/main" count="3657" uniqueCount="1224">
  <si>
    <t>研究所</t>
  </si>
  <si>
    <t>学号</t>
  </si>
  <si>
    <t>姓名</t>
  </si>
  <si>
    <t>民族</t>
  </si>
  <si>
    <t>学年小结</t>
  </si>
  <si>
    <t>学位课成绩加权分</t>
  </si>
  <si>
    <t>科研算分</t>
  </si>
  <si>
    <t>科研算分加权分</t>
  </si>
  <si>
    <t>德导评价加权分</t>
  </si>
  <si>
    <t>总分</t>
  </si>
  <si>
    <t>昆虫所</t>
  </si>
  <si>
    <t>已交</t>
  </si>
  <si>
    <t>是</t>
  </si>
  <si>
    <t>优研</t>
  </si>
  <si>
    <t>陈佳妮</t>
  </si>
  <si>
    <t>优研、三好</t>
  </si>
  <si>
    <t>叶昕海</t>
  </si>
  <si>
    <t>陈璇</t>
  </si>
  <si>
    <t>赵现馨</t>
  </si>
  <si>
    <t>李美珍</t>
  </si>
  <si>
    <t>沈艳</t>
  </si>
  <si>
    <t>优干</t>
  </si>
  <si>
    <t>土家族</t>
  </si>
  <si>
    <t>傅圣杰</t>
  </si>
  <si>
    <t>吴肖彤</t>
  </si>
  <si>
    <t>宋吉强</t>
  </si>
  <si>
    <t>丛宇阳</t>
  </si>
  <si>
    <t>优研、优干</t>
  </si>
  <si>
    <t>团支部书记</t>
  </si>
  <si>
    <t>韩源源</t>
  </si>
  <si>
    <t>侗族</t>
  </si>
  <si>
    <t>范运运</t>
  </si>
  <si>
    <t>郑博颖</t>
  </si>
  <si>
    <t>党支部心理委员</t>
  </si>
  <si>
    <t>郭磊</t>
  </si>
  <si>
    <t>周振东</t>
  </si>
  <si>
    <t>许洁</t>
  </si>
  <si>
    <t>优研、三好、优干</t>
  </si>
  <si>
    <t>钟宇巍</t>
  </si>
  <si>
    <t>湛安然</t>
  </si>
  <si>
    <t>陈远志</t>
  </si>
  <si>
    <t>李泽恺</t>
  </si>
  <si>
    <t>刘奕来</t>
  </si>
  <si>
    <t>羊桂英</t>
  </si>
  <si>
    <t>孙琳琳</t>
  </si>
  <si>
    <t>项雅琴</t>
  </si>
  <si>
    <t>仇黎明</t>
  </si>
  <si>
    <t>张笑嫣</t>
  </si>
  <si>
    <t>作物所</t>
  </si>
  <si>
    <t>王媛媛</t>
  </si>
  <si>
    <t>裘程炜</t>
  </si>
  <si>
    <t>无</t>
  </si>
  <si>
    <t>陈敏</t>
  </si>
  <si>
    <t>贾磊</t>
  </si>
  <si>
    <t>闫岩</t>
  </si>
  <si>
    <t>李梦迪</t>
  </si>
  <si>
    <t>邝刘辉</t>
  </si>
  <si>
    <t>齐国安</t>
  </si>
  <si>
    <t>潘珊珊</t>
  </si>
  <si>
    <t>团支部组织委员</t>
  </si>
  <si>
    <t>钟镇涛</t>
  </si>
  <si>
    <t>王赛赛</t>
  </si>
  <si>
    <t>周秀娟</t>
  </si>
  <si>
    <t>党支部组织委员</t>
  </si>
  <si>
    <t>崔楠</t>
  </si>
  <si>
    <t>李雪平</t>
  </si>
  <si>
    <t>李嘉鑫</t>
  </si>
  <si>
    <t>郭奕邑</t>
  </si>
  <si>
    <t>蔬菜所</t>
  </si>
  <si>
    <t>邓冠聪</t>
  </si>
  <si>
    <t>胡超轶</t>
  </si>
  <si>
    <t>迟程</t>
  </si>
  <si>
    <t>姜小春</t>
  </si>
  <si>
    <t>王开心</t>
  </si>
  <si>
    <t>曹嘉健</t>
  </si>
  <si>
    <t>党支部宣传委员</t>
  </si>
  <si>
    <t>徐进</t>
  </si>
  <si>
    <t>王萍</t>
  </si>
  <si>
    <t>刘柯</t>
  </si>
  <si>
    <t>周慧妍</t>
  </si>
  <si>
    <t>王挺进</t>
  </si>
  <si>
    <t>罗西</t>
  </si>
  <si>
    <t>曾围</t>
  </si>
  <si>
    <t>谢冬玲</t>
  </si>
  <si>
    <t>刘倩颖</t>
  </si>
  <si>
    <t>董桑婕</t>
  </si>
  <si>
    <t>农学院兼职辅导员</t>
  </si>
  <si>
    <t>刘蒋琼</t>
  </si>
  <si>
    <t>李孟卓</t>
  </si>
  <si>
    <t>杨晨</t>
  </si>
  <si>
    <t>余意雯</t>
  </si>
  <si>
    <t>顾晓华</t>
  </si>
  <si>
    <t>生物所</t>
  </si>
  <si>
    <t>李琳</t>
  </si>
  <si>
    <t>11916091</t>
  </si>
  <si>
    <t>李浦东</t>
  </si>
  <si>
    <t>曲英敏</t>
  </si>
  <si>
    <t>王心尧</t>
  </si>
  <si>
    <t>何语涵</t>
  </si>
  <si>
    <t>刘梦菊</t>
  </si>
  <si>
    <t>姚珂</t>
  </si>
  <si>
    <t>高贻宙</t>
  </si>
  <si>
    <t>赵露露</t>
  </si>
  <si>
    <t>洪秀芳</t>
  </si>
  <si>
    <t>张牧晨</t>
  </si>
  <si>
    <t>团支书</t>
  </si>
  <si>
    <t>李宗迪</t>
  </si>
  <si>
    <t>韦云云</t>
  </si>
  <si>
    <t>王海霞</t>
  </si>
  <si>
    <t>杞璠</t>
  </si>
  <si>
    <t>洪纤纤</t>
  </si>
  <si>
    <t>齐佳惠</t>
  </si>
  <si>
    <t>刘梦宇</t>
  </si>
  <si>
    <t>何宛芹</t>
  </si>
  <si>
    <t>钟灵坤</t>
  </si>
  <si>
    <t>卢淑婷</t>
  </si>
  <si>
    <t>孙苏蔚</t>
  </si>
  <si>
    <t>罗群</t>
  </si>
  <si>
    <t>谢维</t>
  </si>
  <si>
    <t>21816072</t>
  </si>
  <si>
    <t>田苗</t>
  </si>
  <si>
    <t>熊桃</t>
  </si>
  <si>
    <t>苗文韬</t>
  </si>
  <si>
    <t>颜克如</t>
  </si>
  <si>
    <t>叶云锋</t>
  </si>
  <si>
    <t>戚菊峰</t>
  </si>
  <si>
    <t>岳江南</t>
  </si>
  <si>
    <t>宋瑜</t>
  </si>
  <si>
    <t>张云然</t>
  </si>
  <si>
    <t>班长</t>
  </si>
  <si>
    <t>张晓丽</t>
  </si>
  <si>
    <t>马媛媛</t>
  </si>
  <si>
    <t>曾雅婷</t>
  </si>
  <si>
    <t>果树所</t>
  </si>
  <si>
    <t>林梦桦</t>
  </si>
  <si>
    <t>魏春艳</t>
  </si>
  <si>
    <t>黄伟男</t>
  </si>
  <si>
    <t>吴薇</t>
  </si>
  <si>
    <t>杨灿</t>
  </si>
  <si>
    <t>果树所研究生第二党支部宣传委员</t>
  </si>
  <si>
    <t>傅蓓凌</t>
  </si>
  <si>
    <t>果树所研究生第三党支部组织委员</t>
  </si>
  <si>
    <t>赵岚</t>
  </si>
  <si>
    <t>果树所研究生第二党支部组织委员</t>
  </si>
  <si>
    <t>吴莹莹</t>
  </si>
  <si>
    <t>果树所第一团支部宣传委员</t>
  </si>
  <si>
    <t>成波</t>
  </si>
  <si>
    <t>勾邦睿</t>
  </si>
  <si>
    <t>范潇博</t>
  </si>
  <si>
    <t>谢凯丽</t>
  </si>
  <si>
    <t>陈佳慧</t>
  </si>
  <si>
    <t>龚沁</t>
  </si>
  <si>
    <t>园林所</t>
  </si>
  <si>
    <t>张璇</t>
  </si>
  <si>
    <t>王宽</t>
  </si>
  <si>
    <t>袁瑀苗</t>
  </si>
  <si>
    <t>乔婧</t>
  </si>
  <si>
    <t>尹彦莹</t>
  </si>
  <si>
    <t>朱静怡</t>
  </si>
  <si>
    <t>郭靖</t>
  </si>
  <si>
    <t>柯丁溢</t>
  </si>
  <si>
    <t>李雪松</t>
  </si>
  <si>
    <t>唐茜</t>
  </si>
  <si>
    <t>李铮</t>
  </si>
  <si>
    <t>园林所研究生第一党支部组织委员</t>
  </si>
  <si>
    <t>吴灏然</t>
  </si>
  <si>
    <t>倪鑫</t>
  </si>
  <si>
    <t>学院兼职辅导员</t>
  </si>
  <si>
    <t>核农所</t>
  </si>
  <si>
    <t>科硕Ⅱ类</t>
  </si>
  <si>
    <t>黄佳佳</t>
  </si>
  <si>
    <t>乔焜</t>
  </si>
  <si>
    <t>应逸宁</t>
  </si>
  <si>
    <t>沈竑哲</t>
  </si>
  <si>
    <t>宋文健</t>
  </si>
  <si>
    <t>农药所</t>
  </si>
  <si>
    <t>汉族</t>
  </si>
  <si>
    <t>张厚朴</t>
  </si>
  <si>
    <t>范小艳</t>
  </si>
  <si>
    <t>董素侠</t>
  </si>
  <si>
    <t>蒋瑶</t>
  </si>
  <si>
    <t>王玥</t>
  </si>
  <si>
    <t>张倩珂</t>
  </si>
  <si>
    <t>陈世宇</t>
  </si>
  <si>
    <t>巫蕊霖</t>
  </si>
  <si>
    <t>是否毕业班</t>
    <phoneticPr fontId="6" type="noConversion"/>
  </si>
  <si>
    <t>SCI2(1,IF=3.697, 3.862)</t>
  </si>
  <si>
    <t>浙江大学党委学生工作部学生助理</t>
  </si>
  <si>
    <t>2019.10-11 浙江大学第十期女大学生领导力提升培训班“优秀学员”，并担任班长；农学院第五届“问道启真，逐梦农生”学术墙报一等奖；武汉南湖博士生论坛口头报告优秀奖；浙江省昆虫学年会口头报告；参加国际会议the Arthropod Genomics Symposium workspace；代表浙江大学参演《B站毕业歌》20所高校联唱《入海》南方高校版；参演《安全disco》获浙江大学校园安全知识视频大赛一等奖；2020年浙江大学毕业歌曲（四位主唱之一）；连续3年担任农学院新生合唱比赛学生评委；浙江大学“新年狂欢夜”《我爱你中国》表演者；浙江大学机关2020年迎新春联欢晚会、农学院新晚节目嘉宾；农学院“音”为有你配音大赛第四名；农学院早安打卡活动二等奖；作为昆虫所学生代表参与农学院2020年夏令营宣传片录制；校团委针对青年大学生政治态度研究项目志愿者；受邀与浙江大学官方抖音号合作，拍摄高校拉歌作品，获22.6w人次点击量；昆虫第二党支部赴衢州红色基地活动；参与浙江卫视《奔跑吧》节目录制；浙江大学“校园十佳歌手”、云峰学园“十佳歌手”比赛评委；浙大师生献礼祖国70周年华诞合唱比赛农学院指导；第九届IGSF全国研究生奖学金信息会优秀志愿者（英文广播类 浙大仅4名）。</t>
  </si>
  <si>
    <t>邹驰</t>
  </si>
  <si>
    <t>SCI1(1,IF=5.208)</t>
  </si>
  <si>
    <t>①浙江大学学生越剧社演出团成员（协助团长完成对于新社员的培训、节目排练和演出等工作）、中国杭州工艺美术博物馆志愿服务队队员（宣传组）日常活动策划和馆内互动区服务；②2019年9月-2020年8月：参加杭州工艺美术博物馆日常志愿服务7次，共计51.1小时；③杭州工艺美术博物馆线上志愿服务（馆外活动策划）计16小时；④参加浙江省昆虫学年会；⑤昆虫所2020新年晚会：参加合唱《我和我的祖国》和韩舞《Flower Shower》节目；⑥2019农学院教职工年会合唱《我和我的祖国》；⑦代表昆虫所参加农学院趣味运动会拔河比赛（第一名）；⑧2019.11和2020.05参加浙大校友秋季和春季毅行；⑨党支部时政分析大赛二等奖。浙江杭州工艺美术博物馆志愿服务队队员（宣传组）；浙江大学学生越剧社演出团成员</t>
  </si>
  <si>
    <t>11716080</t>
  </si>
  <si>
    <t>SCI2(共1第1,IF=7.489)</t>
  </si>
  <si>
    <t>迟瑶</t>
  </si>
  <si>
    <t>SCI2(1,IF=3.124; 2,IF=5.4786)</t>
  </si>
  <si>
    <t>2019年9-12月，通过“浙江大学资助博士研究生开展国际合作项目与交流”项目，赴英国格林威治大学，Suseal课题组学习交流。</t>
  </si>
  <si>
    <t>SCI1(1,IF=3.823)</t>
  </si>
  <si>
    <t>2019.11.30-12.2参加浙江省昆虫学年会；
2020.7.21-23参加2020年节肢动物基因组线上研讨会（Arthropod Genomics Symposium 2020）；
农学院疫情期间“早安打卡”活动二等奖</t>
  </si>
  <si>
    <t>SCI1(1,IF=2.703)</t>
  </si>
  <si>
    <t>昆虫第二党支部组织委员、昆虫所16级班级组织委员</t>
  </si>
  <si>
    <t>秋季校友毅行，农学院农生杯，两学一做党课，学院先锋学子报告</t>
  </si>
  <si>
    <t>否</t>
  </si>
  <si>
    <t>SCI1(1,IF=0.645）</t>
  </si>
  <si>
    <t>浙江大学2020年春季学期线上课程助教</t>
  </si>
  <si>
    <t>SCI1(1,综述,IF=2.723）</t>
  </si>
  <si>
    <t>2019年10月12-14日，生物信息学“学会杯”决赛银奖及最佳团队奖；2020年国际节肢动物基因组研讨会（Arthropod Genomics Symposium）视频会议</t>
  </si>
  <si>
    <t>2020农学院夏令营“优秀志愿者2020年昆虫所夏令营志愿者
2019年趣味学术大比拼一等奖
2019年“五四青年说”优秀奖
2019年“薪火相传 生生不息”浙江大学农学院延安之旅实践教育优秀证书
成功举办昆虫所第五届研究生蔡邦华活动
成功举办昆虫所2019年元旦晚会昆虫所负责人；昆虫所研究生第一党支部书记；《生物安全》助教</t>
  </si>
  <si>
    <t>2019年11月赴新加坡进行学术交流；2020年7月参与2020年节肢动物基因组国际线上研讨会并协助准备会议工作</t>
  </si>
  <si>
    <t>李紫成</t>
  </si>
  <si>
    <t>2019年长三角昆虫学术会议志愿者、2019年蔡邦华活动、2020年昆虫所元旦晚会志愿者、2020年昆虫所夏令营10楼主持人，2019年全国入侵害虫绿色防控论坛优秀报告二等奖</t>
  </si>
  <si>
    <t>1. The 3rd Joint Symposium on Integrated Biosciences between Zhejiang University and the University of Tokyo，做口头报告，并获得最佳海报奖    2.《浙江省昆虫学会2019年度学术年会暨红火蚁防控专题研讨现场观摩会》上做大会报告校，园马拉松、毅行、篮球比赛                  2. 微信公众号上撰写生命科学与知识产权类的科普文章</t>
  </si>
  <si>
    <t xml:space="preserve">1、2019-2020昆虫所第三党支部心理委员；2、昆虫所第三党支部关于杭州市西湖区垃圾分类的调查；3、新加坡交流访问；4、农学院2020年元旦晚会；5、2019年春季毅行；6、2020九龙山昆虫多样性调查；7、2020南岭昆虫多样性调查
</t>
  </si>
  <si>
    <t>参观嘉兴南湖革命纪念馆、昆虫所第四与第六支部时政分析大赛、2019年秋季毅行、2019-2020农学院迎新晚会实验室合唱、蔡邦华活动日等活动；党支部宣传委员</t>
  </si>
  <si>
    <t>都慧</t>
  </si>
  <si>
    <t>昆虫所第四党支部心理委员，昆虫所第四团支部宣传委员</t>
  </si>
  <si>
    <t>俞凯丽</t>
  </si>
  <si>
    <t>《生物安全》助教</t>
  </si>
  <si>
    <t>11816083</t>
  </si>
  <si>
    <t>徐乐</t>
    <rPh sb="0" eb="1">
      <t>ye'xin'h</t>
    </rPh>
    <phoneticPr fontId="5" type="noConversion"/>
  </si>
  <si>
    <t>举办并参加四次团日活动，带领支部获得2019-2020学年浙江大学农学院先进团支部荣誉称号。参加浙江大学农学院第三期“领鹰计划”农科人才素质提升工程并获得结业证书。</t>
  </si>
  <si>
    <t xml:space="preserve">参加2020年节肢动物基因组线上研究会
</t>
  </si>
  <si>
    <t>1、2019年11月30日-12月3日，赴新加坡开展短期学术交流。</t>
  </si>
  <si>
    <t>陈梦瑶</t>
  </si>
  <si>
    <t>博士I类</t>
  </si>
  <si>
    <t>SCI 1（1，IF=1.960)</t>
  </si>
  <si>
    <t>浙江大学农业与生物技术学院2019年暑期大学生社会实践活动十佳团队，浙江大学2018-2019年社会实践先进个人，浙江大学2019年“致远”计划暑期赴泰国社会实践团队长，2020春夏学期网课技术助教，参加浙江大学赴日本东京大学交流活动并作报告，参加国际会议Arthropod Genomics Symposium 2020</t>
  </si>
  <si>
    <t>林娜</t>
  </si>
  <si>
    <t>昆5支部团支书、于子三宣讲团部长</t>
  </si>
  <si>
    <t>农学院新晚、昆虫所新晚、农学院学术大比拼、新生合唱比赛、昆虫所“蔡邦华日”、团支部志愿者活动、APACE会议工作人员</t>
  </si>
  <si>
    <t>何小丽</t>
  </si>
  <si>
    <t>班长、职业发展中心成员</t>
  </si>
  <si>
    <t>组织新生合唱比赛；整理归类新生档案，为毕业生准备材料，主持开展线上招聘会，协助校外企业召开招聘会</t>
  </si>
  <si>
    <t>陆月琪</t>
  </si>
  <si>
    <t>农学院昆虫所第三团支部组织委员</t>
  </si>
  <si>
    <t xml:space="preserve">1、担任农学院昆虫所第三团支部组织委员；2、参加拾趣.趣味农学院学术大比拼活动获一等奖
</t>
  </si>
  <si>
    <t>赵恺</t>
  </si>
  <si>
    <t>农学院元旦晚会《昆虫所三句半》，昆虫所元旦晚会《这！就是我们的“磕”研生活》改编歌曲、《我和我的祖国》师生合唱</t>
  </si>
  <si>
    <t>王昕珏</t>
  </si>
  <si>
    <t>昆5支部组织委员；
昆虫所蔡邦华活动日；
学院2020新年晚会；
昆虫所2020新年晚会；
新冠肺炎防控捐款；
新生合唱比赛。</t>
  </si>
  <si>
    <t>张婧茹</t>
  </si>
  <si>
    <t xml:space="preserve">团支部心理委员 </t>
  </si>
  <si>
    <t>参与浙江大学“三好杯”乒乓球比赛，获得研究生组“女子双打”第一名及“女子团体”第五名；参与表演昆虫所元旦晚会节目；参与浙大-东京大学联合研讨会；参与“侬说”交流会。</t>
  </si>
  <si>
    <t>周琪欢</t>
  </si>
  <si>
    <t>班级宣传委员、团委组织部成员、校研究生艺术团主持礼仪分团成员</t>
  </si>
  <si>
    <t>浙江大学2020届研究生毕业典礼礼仪、农业与生物技术学院2020迎新晚会主持、“昆虫所三句半”节目策划、昆虫所2020迎新晚会主持、昆虫所线上夏令营联欢晚会主持、机械工程学院2019双代会礼仪、昆虫所“时政案例分析大赛”三等奖</t>
  </si>
  <si>
    <t>顾李成</t>
  </si>
  <si>
    <t>农学院昆虫所研究生第三团支部宣传委员</t>
  </si>
  <si>
    <t xml:space="preserve">1. 2019年10月接任昆虫所第三团支部的宣传委员一职，主要的工作是协助团支部书记撰写活动总结等材料。
2. 参与了2019年昆虫所的元旦晚会，并和本课题组的同学们一同表演了小品《笨蛋特工智取皇家赌场》，此外还为该节目撰写了串场词。
</t>
  </si>
  <si>
    <t>梅洋</t>
  </si>
  <si>
    <t>昆虫所研究生第一党支部纪律委员</t>
  </si>
  <si>
    <t>刘昕洋</t>
  </si>
  <si>
    <t>2019年“浙江大学青春歌会”现场录制</t>
  </si>
  <si>
    <t>张晓宇</t>
  </si>
  <si>
    <t>2019.10作为农学院代表团参与浙江大学第十八次博代会
2019.11.30参加“庆祖国七十华诞，传红色革命基因”活动，赴浙江革命烈士纪念馆参观学习
2020.6.16参加“青春永向党，实干出担当”活动体验水稻插秧</t>
  </si>
  <si>
    <t>陈龙飞</t>
  </si>
  <si>
    <t>本学年未参加学生工作；参加公益活动包括：在疫情期间，曾参与家乡疫情防控工作；在今年长江抗洪工作中为抗洪官兵捐献物资。</t>
  </si>
  <si>
    <t>张显</t>
  </si>
  <si>
    <t>SCI2(1,IF=0.645, 0.645）, 一级1(1)</t>
  </si>
  <si>
    <t>2019年农学院冬季趣味运动会拔河比赛第一名</t>
  </si>
  <si>
    <t>SCI2(2,IF=3.697, 3.862)</t>
  </si>
  <si>
    <t>2019年8月参加浙江大学国际教育学院志愿者工作,昆虫所研究生第二团支部组织委员</t>
  </si>
  <si>
    <t>任朝都</t>
  </si>
  <si>
    <t>SCI1(2,IF=3.862)</t>
  </si>
  <si>
    <t>2019.11.30，参加“庆祖国七十华诞，传红色革命基因活动”，前往浙江革命烈士纪念馆学习
2020.06.16参加“青春永向党，实干出担当”活动体验水稻插秧
2019.12月参加农学院趣味学术大比拼活动
2019.09参加“运动杭城 徒步浙大”活动
2018年秋季浙大校友会毅行
2020春季浙大校友毅行
2018.12参加三好杯水上运动会，获龙舟200米直道竞速研究生组第二名</t>
  </si>
  <si>
    <t>SCI2(2,IF=2.723)</t>
  </si>
  <si>
    <t>农学院团委宣传中心微信运营部部长、浙江大学总务处welife工作室文案部部长</t>
  </si>
  <si>
    <t>20年7月参加节肢动物基因组线上研讨会（Arthropod Genomics Symposium 2020）、20年9月参与农学院2020级研究生新生训练营团辅工作</t>
  </si>
  <si>
    <t>SCI1(2,IF=2.723）</t>
  </si>
  <si>
    <t>杨敬竞</t>
  </si>
  <si>
    <t>SCI1(3,IF=5.208)</t>
  </si>
  <si>
    <t>昆虫所新年晚会实验室合唱；
党支部组织前往南湖革命纪念馆参观学习；
参加党支部组织时政案例分析大赛；
组织参与校友毅行活动。</t>
  </si>
  <si>
    <t>叶昕彤</t>
  </si>
  <si>
    <t>SCI1(3,IF=3.125)</t>
  </si>
  <si>
    <t>2020年昆虫所新年晚会合唱演出
2020年浙江大学校友春季毅行
昆虫所第四/第六党支部时政分析大赛 工作人员</t>
  </si>
  <si>
    <t>IF=0.645</t>
  </si>
  <si>
    <t>2019-2020学年担任昆虫所研究生第三党支部纪律委员，负责每次活动纪律、出勤考核、请假人员整理归档等。</t>
  </si>
  <si>
    <t>1. 在湖州市吴兴区文明城市复评工作中担任志愿者，志愿服务35.4小时；2. 代表实习单位参加湖州市党团知识竞赛；3. 在实践团中担任调研组组长，与团队一起赴织里镇调研，组织安排团队成员对织里镇政府领导、本地人员、外来务工人员三类对象展开访谈，并完成调研报告，为当地政策落地提出针对性意见。
并协助团长及其他组组长高质量完成团队“五个一”调研任务；4. 疫情在家和返校后（至5月）积极组织三会一课活动，调动党团员同学的政治积极性和科研积极性。1. 在浙江省湖州市吴兴区道场乡人民政府实习一个月；2. 浙江大学青知计划三期吴兴实践团调研组组长；3. 昆虫所研究生第五党支部书记</t>
  </si>
  <si>
    <t>1、参加“重大/新发农业入侵生物风险评估及防控关键技术研究”中期现场检查会议
2、参加“重要跨境农业入侵生物精准识别与智能化快速检测”中期考核及年度进展汇报
3、上海海关动植物与食品检验检疫技术中心实习
4、2020年7月21—23日，参加由i5K组织主办的国际节肢动物基因组会议；5、湖南省汨罗市农业局实习</t>
  </si>
  <si>
    <t xml:space="preserve">1 嘉兴南湖革命纪念馆参观
2 昆虫所第四与第六支部时政分析大赛
3 2019年秋季毅行
4 2019-2020农学院迎新晚会实验室合唱
5 疫情期间实验室值班（70余天）
2020有害生物防治学术研讨会 会议报告一次
</t>
  </si>
  <si>
    <t>SCI2(1,IF=2.135;2,IF=1.500)；一级2（综述2）（1，1）</t>
  </si>
  <si>
    <t xml:space="preserve">担任2018级硕博班组织委员；参加中国城市昆虫学术年会并作报告，获得优秀报告一等奖；参加浙江省城市昆虫学术年会并作报告；参加节肢动物基因组国际研讨会；参加浙江大学秋季飘渺毅行；参加支部活动，参观嘉兴南湖革命纪念馆；参加专硕实践活动；18级硕博班组织委员，主持浙江省教育厅一般科研项目
</t>
  </si>
  <si>
    <t>1.2019.11.30参加“庆祖国七十华诞，传红色革命基因”活动，前往浙江革命烈士纪念馆参观学习
2.2020.6.16参加“青春永向党，实干出担当”活动体验水稻插秧
3.2019.12月参加农学院趣味学术大比拼活动
4.2020春季校友毅行</t>
  </si>
  <si>
    <t xml:space="preserve">                                     2019-2020学年：        1：2019.11.30党日活动赴浙江革命纪念馆参加学习         2：2020.5月浙大校友毅行担任队长、2019秋季毅行
3：2019冬参加趣味学术大比拼，三等奖             4：2019浙江大学“三好杯”排球比赛第五名
</t>
  </si>
  <si>
    <t>卢婉君</t>
  </si>
  <si>
    <t>参加杭州市中医院急救培训，参加2019年秋季毅行以及2020年春季毅行，参加第五届中国果蝇生物学大会，参加昆虫所趣味学术运动会</t>
  </si>
  <si>
    <t>组织浙江大学2020届开学典礼、蔡邦华活动日、2020年昆虫所元旦晚会、第四届时政案例分析大赛
参加选调生研修计划、农学院求职训练营、碧水青禾学术版你画我猜、白鸦画社、毅行；昆虫所研究生第四党支部党支书（2019.03-2020.06）、昆虫所研究生第四党支部纪律委员（2020.06至今）</t>
  </si>
  <si>
    <t>1、2019年12月参加浙江大学第六届学生节“拾趣-趣味学术大比拼”，经过四轮角逐最后获得一等奖；2、参加学院组织的研究所之间的拔河比赛并获得团体第一名；3、2019年参加昆虫所各党支部之间趣味运动会并获得三等奖。</t>
  </si>
  <si>
    <t>王雪倩</t>
  </si>
  <si>
    <t>科硕I类</t>
  </si>
  <si>
    <t>团支部副书记</t>
  </si>
  <si>
    <t>农学院合唱比赛，昆虫所元旦晚会，校运会阳光长跑，浙大校友春季毅行</t>
  </si>
  <si>
    <t>王翼飞</t>
  </si>
  <si>
    <t>学生党员素质发展中心组织部部长</t>
  </si>
  <si>
    <t>1.2019年9月-2020年9月，担任学院党素组织部部长，负责组织各类培训班、先锋学子培训12期，负责全院研究生100多名党员的发展、转正工作，负责全院600余名研究生党员的档案管理工作
2.2020年暑期赴贵州湄潭开展“追忆西迁历史、传承红色精神”社会实践，担任策划组组长，筹备精品党日和快闪活动。
3.2020年7月，全面接手学院学生党建工作，负责学生骨干培训班，负责了学生党建相关公文的撰写和活动设计。
4.2019年9月参加农学院“阳光长跑”活动。
5.2019年9月-12月，在研究生院招生处担任学生助理，担任招生考试、报名咨询的志愿者。
6.新冠肺炎期间捐款100元，担任测体温志愿者</t>
  </si>
  <si>
    <t>李晗婧</t>
  </si>
  <si>
    <t>农学院兼职辅导员；植保本科生党支部书记；昆二团支部心理委员</t>
  </si>
  <si>
    <t>参加浙江大学2020年“决胜小康青春有我·乘势而上书写新篇”暑期大学生社会实践黄土地计划实践团、2019.10创青春互联网+ 志愿者、2019.11.30-12.2参与浙江省昆虫学年会、参加2020年昆虫所新晚、参加2020年农学院新晚、参加2020年春季运动会、2020.7.21-23参加2020年节肢动物基因组线上研讨会、组织党支部开展昆虫科普支教活动、校园摆放自行车志愿活动、组织党支部多堂党课、带领党支部获得浙江大学优秀党支部和农学院先进基层党组织荣誉称号；参加浙大紫领人才俱乐部十二期预科班；参加农学院110周年标语和院庆活动，并获二等奖与三等奖</t>
  </si>
  <si>
    <t>李泽栋</t>
  </si>
  <si>
    <t>昆虫所研究生第二党支部党支书、心理委员；农学院研博会文体联谊中心成员</t>
  </si>
  <si>
    <t>作为农学院旗手参加2020级研究生毕业典礼及新生开学典礼；参加云南景东暑期社会实践团队进行精准扶贫；赴龙游县参加浙江省昆虫学年会；参加节肢动物基因组线上研讨会；作为后勤组筹备农学院新年晚会；作为设备组组长筹备新生合唱比赛；参加19年研代会筹备工作；参与策划云上“唱响农声”内测活动；参与秋季运动会后勤保障组；参与农学院迎新工作并作为主持人参与新生训练营进行破冰活动；参加农学院骨干培训并顺利获得结业证书</t>
  </si>
  <si>
    <t>傅文婕</t>
  </si>
  <si>
    <t>研博会成员、青禾新媒工作室成员</t>
  </si>
  <si>
    <t>参加校运动会4*400 m径赛和1500 m径赛，分别获得第五名和第六名；代表学院参加校园马拉松精英组比赛，获得个人第七、团体第一名的成绩。</t>
  </si>
  <si>
    <t>范昕雨</t>
  </si>
  <si>
    <t>昆虫所夏令营组委会：交流组
参加“庆祖国七十华诞，传红色革命基因”活动，前往浙江革命烈士纪念馆参观学习；参与学院先锋学子培训会、合唱比赛、新年晚会、组织参与“青春勇向党、实干出担当”活动等党日活动
参加秀水社区义务家教志愿活动，昆虫所研究生第一党支部书记</t>
  </si>
  <si>
    <t>胡夏雨</t>
  </si>
  <si>
    <t>   昆虫所心理委员、团支部心理委员</t>
  </si>
  <si>
    <t>第四届时政案例分析大赛优秀奖，2019年学校三好杯乒乓球比赛男子团体14名，浙江大学第六届学生节欢乐大巡游，参加2019年昆虫所新年晚会，参加2019级新生合唱比赛。</t>
  </si>
  <si>
    <t>张玉盘</t>
  </si>
  <si>
    <t>2019.9-2020.6任农学院团委宣传中心青禾新媒工作室成员、现任青禾新媒工作室视觉传达部部长</t>
  </si>
  <si>
    <t>2019年浙江大学“三好杯”网球比赛女子双打第二名、男女混双第二名、参加遵义—湄潭“重走西迁路，铸魂新时代”社会实践团、负责2019年农学院元旦晚会微信宣传工作、参与2019年新生合唱比赛、参与2019年昆虫所元旦晚会表演、农学院第三届“青禾之声”宣传骨干培训班负责人</t>
  </si>
  <si>
    <t>盛怡锋</t>
  </si>
  <si>
    <t>1、担任昆虫所研究生第三党支部书记；2、参与昆虫所夏令营相关工作，主要负责宣传策划组； 3、参加农学院合唱比赛、昆虫所元旦晚会。</t>
  </si>
  <si>
    <t>谢晓俊</t>
  </si>
  <si>
    <t>团支书，班级组织委员，研博会成员，校研究生成员</t>
  </si>
  <si>
    <t>2019秋季缥缈毅行</t>
  </si>
  <si>
    <t>陈伟玮</t>
  </si>
  <si>
    <t>昆5团支部宣传委员
昆5党支部书记
研究生调研室干事</t>
  </si>
  <si>
    <t>1、担任昆5团支部宣传委员，负责支部新闻稿撰写等宣传任务；2、担任浙大研究生调研室干事，合作完成《浙大研究生应对疫情调研报告》、《浙大研究生新生入学期待报告》，相关成果在浙大研究生公众号平台发布；3、参加农学院合唱比赛；昆虫所蔡邦华活动日活动4、参演农学院、昆虫所新年晚会；5、参加农学院“青禾之声”宣传骨干培训班课程并结业；6、担任昆5党支部书记，传达各项通知，组织三会一课、党日活动等各类支部事宜；7、参与协办昆虫所夏令营；</t>
  </si>
  <si>
    <t>谭玉梅</t>
  </si>
  <si>
    <t>2019年昆虫所元旦晚会、2020年农学院新年晚会，班级心理委员</t>
  </si>
  <si>
    <t>汪俊霞</t>
  </si>
  <si>
    <t>党团支部宣传委员</t>
  </si>
  <si>
    <t>参加第三届浙江大学—东京大学前沿生命科学联合研讨会</t>
  </si>
  <si>
    <t>曹昀珅</t>
  </si>
  <si>
    <t>昆虫所第一团支部宣传委员</t>
  </si>
  <si>
    <t>校研究生乒乓球赛</t>
  </si>
  <si>
    <t>陈娜</t>
  </si>
  <si>
    <t>团支部纪律委员、党支部组织委员</t>
  </si>
  <si>
    <t>参加2019年秋季毅行、2020年春季毅行；参观学校党建馆；参加2020年昆虫所元旦晚会，表演舞蹈、合唱节目。</t>
  </si>
  <si>
    <t>邱晨</t>
  </si>
  <si>
    <t>昆虫所研究生第五团支部心理委员</t>
  </si>
  <si>
    <t>参加农学院2019级研究生新生合唱比赛，参加2020年昆虫所元旦晚会本支部的节目表演，参加浙江大学农业与生物技术学院第三届“青禾之声”宣传骨干培训班课程并结业，参加2019年秋季浙大飘渺毅行</t>
  </si>
  <si>
    <t>刘煜晓</t>
  </si>
  <si>
    <t>专硕I类</t>
  </si>
  <si>
    <t>农学院研博会办公室主任、昆虫所研究生第四党支部党支书、昆虫所研究生第四团支部组织委员</t>
  </si>
  <si>
    <t>参加青苒学生骨干培训计划、“薪火相传，生生不息”学生骨干培训班、院新生合唱比赛、校学生节巡游农学院方阵、昆虫所元旦晚会、浙大校友春季毅行等活动，作为院新生合唱比赛工作人员、院新年晚会工作人员、2020迎新志愿者、院第二十二次研究生代表大会筹备委员会委员等</t>
  </si>
  <si>
    <t>汪一萍</t>
  </si>
  <si>
    <t>院研博会成员、于子三宣讲团成员、昆虫所研究生第六党支部书记</t>
  </si>
  <si>
    <t>浙江大学“全球治理周”志愿者，参加昆虫所新年晚会的表演，在农学院新年晚会上参演于子三话剧，在2020年线上春季运动会获得二等奖，第六届青禾训练营结营证书并被评为优秀营员，参与第八期求职训练营获得结营证书，参与“薪火相传，生生不息”学生骨干培训班获得结营证书，参加第六届学生节巡游方阵；申报浙江省教育厅一般科研项目并立项</t>
  </si>
  <si>
    <t>张璐</t>
  </si>
  <si>
    <t>昆虫所研究生第二党支部宣传委员、院研博会学术交流中心干事、农创教育部干事</t>
  </si>
  <si>
    <t>学生工作：
2019-2020学年担任研博会学术交流中心干事和农创教育部干事，在任职期间，做到按时参与例会，积极参与讨论，在学院举办的各种大型活动如：始业教育、学术趣味大比拼、“侬说”、新生合唱比赛、青禾训练营等活动中认真完成自己的任务。
文体活动：
参加三好杯乒乓球比赛获得混双第六名</t>
  </si>
  <si>
    <t>吴志伟</t>
  </si>
  <si>
    <t xml:space="preserve">农学院昆虫所研究生第三团支部书记
</t>
  </si>
  <si>
    <t xml:space="preserve">1、农学院2019级研究生新生合唱比赛；2、浙江大学秋季运动会阳光健身长跑；3、农学院2020年元旦晚会小品表演2020浙大校友春季毅行；4、农学院昆虫所研究生第三团支部书记
</t>
  </si>
  <si>
    <t>朱娅宁</t>
  </si>
  <si>
    <t>农学院职业发展中心成员、农创宣传部成员、昆虫所第六团支部宣传委员、昆虫所宣传部成员</t>
  </si>
  <si>
    <t>参加青禾训练营并结营、参加“青禾之声”宣传骨干培训班并结业、支部时政案例分析大赛三等奖、强鹰问道路演获个人组第七</t>
  </si>
  <si>
    <t>高星雨</t>
  </si>
  <si>
    <t>昆虫所第一团支部组织委员，浙江大学研究生会公关部副部长；</t>
  </si>
  <si>
    <t>2020校研究生开学典礼筹备组，现场中控组工作人员；“新年狂欢夜” “永谦之星歌手大赛”赞助组工作人员；举办校研究生会西部基层选调工作的线上分享会；作为团支部组织委员举办并参与四次团日活动；2019昆虫所新年晚会节目表演；昆虫所新生合唱比赛参与；</t>
  </si>
  <si>
    <t>葛洋</t>
  </si>
  <si>
    <t>昆虫所第六团支部组织委员</t>
  </si>
  <si>
    <t>1.昆虫所第六团支部组织委员 2.第四届时政案例分析大赛优秀奖 3.参加2019年昆虫所新年晚会 4.参加2019级新生合唱比赛 5.参加2019年三好杯乒乓球比赛男子团体14名 6.参加浙江大学第六届学生节欢乐大巡游</t>
  </si>
  <si>
    <t>昆虫所研究生第一团支部书记</t>
  </si>
  <si>
    <t>举办并参加四次团日活动，带领支部获得2019-2020学年浙江大学农学院先进团支部荣誉称号。参加浙江大学农学院第三期“领鹰计划”农科人才素质提升工程并获得结业证书。在2019年农学院研究生新生合唱比赛中担任昆虫所合唱指挥。</t>
  </si>
  <si>
    <t>戴珍玮</t>
  </si>
  <si>
    <t>全球太极拳网络大赛分站赛浙江大学站大学生组三等奖，参加了第13届线上Arthropod Genomics Symposium</t>
  </si>
  <si>
    <t>昆虫所</t>
    <phoneticPr fontId="6" type="noConversion"/>
  </si>
  <si>
    <t>SCI1(共1排2, IF=19.041)</t>
  </si>
  <si>
    <t>学生科技文化节学术墙报评选二等奖;作物所计算集群运行维护负责人；</t>
  </si>
  <si>
    <t>严涛</t>
  </si>
  <si>
    <t>SCI2(1,IF=4.962;共1排2,IF=7.044)</t>
  </si>
  <si>
    <t>中国作物学会2019年学术年会交通组，会务组，报道组志愿者，第十六次（2019）中国作物生理学术研讨会交通组志愿者，2020年新冠疫情期间担任浙江大学农学院研究生网上课程技术助教，2019年参加浙江大学农学院赴浙江省农科院博士生社会实践。</t>
  </si>
  <si>
    <t>洪叶</t>
  </si>
  <si>
    <t>SCI2（1，IF=3.966，1.959）</t>
  </si>
  <si>
    <t>校团委副书记（挂职）</t>
  </si>
  <si>
    <t>2019年中国作物学会学术年会志愿者
第十六次中国作物生理学术研讨会志愿者
第五届中国“互联网+”大学生创新创业大赛志愿者</t>
  </si>
  <si>
    <t>朱维卓</t>
  </si>
  <si>
    <t>SCI1(1,IF=4.494)</t>
  </si>
  <si>
    <t xml:space="preserve">2019年中国作物学会学术年会志愿者           第十六次中国作物生理学术研讨会志愿者            2019年浙江大学“三好杯”篮球赛农学院主力队员     2019年农学院“农生杯”篮球赛主力队员         </t>
  </si>
  <si>
    <t>SCI2(1,IF=4.653；3,IF=7.658)</t>
  </si>
  <si>
    <t>参加第十二届长三角博士生论坛，并获得了优秀墙报奖; 参加浙江大学研究生暑期植物生理学国际学术交流研讨会，并作学术报告；担任2019中国作物学年会会务组志愿者；担任第十六次中国作物生理学术研讨会交通组志愿者。</t>
  </si>
  <si>
    <t>朱乐</t>
  </si>
  <si>
    <t>SCI 1(1, IF=4.603；1作）</t>
  </si>
  <si>
    <t xml:space="preserve">1. 中国作物学会2019年学术年会志愿者
2. 第十六次（2019）中国作物生理学术研讨会志愿者
</t>
  </si>
  <si>
    <t>SCI1(2,IF=7.520)</t>
  </si>
  <si>
    <t>2019.10，第十一届中国作物学会学术年会会务组志愿者; 
2019.11，第十六次中国作物生理学术研讨会务组志愿者;
在作物所党支部组织的“一大”会址参观分享活动中荣获“分享之星”称号</t>
  </si>
  <si>
    <t>余静文</t>
  </si>
  <si>
    <t>SCI1(1,IF=3.687)</t>
  </si>
  <si>
    <t>2019年中国作物学年会志愿者</t>
  </si>
  <si>
    <t>王倩</t>
  </si>
  <si>
    <t>博士二作5分以下无效业绩</t>
  </si>
  <si>
    <t>2019.10，第十一届中国作物学会学术年会会务组志愿者; 
2019.11，第十六次中国作物生理学术研讨会务组志愿者。</t>
  </si>
  <si>
    <t xml:space="preserve">党支书
学院党员素质发展中心组织部部长
</t>
  </si>
  <si>
    <t>2019.10，第十一届中国作物学会学术年会会务组志愿者组长; 
2019.11，第十六次中国作物生理学术研讨会务组志愿者。</t>
  </si>
  <si>
    <t>吴东亚</t>
  </si>
  <si>
    <t>张雅瑶</t>
  </si>
  <si>
    <t>在浙大大学农学院承办的西湖学术论坛担任志愿者</t>
  </si>
  <si>
    <t>2020年8月27日-28日参加浙江大学研究生暑期植物生理学国际学术交流研讨会，并且参与展报展示。</t>
  </si>
  <si>
    <t>SCI1(2,IF=3.077)</t>
  </si>
  <si>
    <t>浙江省生物信息学学会“学会杯”生物信息学大赛金奖。作物学会志愿者，走访上海中共一大会址，公益平台定期捐款</t>
  </si>
  <si>
    <t>赵鑫泽</t>
  </si>
  <si>
    <t>SCI 1(2，IF=4.603；2作）</t>
  </si>
  <si>
    <t>作物所研究生第二三党支部副书记（5月任职）</t>
  </si>
  <si>
    <t>SCI1(2,IF=4.061)</t>
  </si>
  <si>
    <t>农学本科生党支部书记</t>
  </si>
  <si>
    <t>陈娟</t>
  </si>
  <si>
    <t>SCI2(2，IF=2.574)</t>
  </si>
  <si>
    <t>作物所研究生第一党支部宣传委员</t>
  </si>
  <si>
    <t>云峰学园兼职辅导员、浙大润莘社社长、浙大茶艺队副队长兼外联部部长</t>
  </si>
  <si>
    <t xml:space="preserve">云峰学园兼职辅导员：应农1911班级团建——读书交流会、自习打卡活动、学生谈心谈话；
浙大润莘社社长：全员破冰大会、部长团内建、清明线上祭奠先烈、毕业生欢送会（线上）；
浙大茶艺队副队长兼外联部部长：对接并参演新年狂欢夜、组织策划茶空间读书交流会、组织策划常委考核、新队员内训考核等活动。
</t>
  </si>
  <si>
    <t>综述，二作为无效业绩</t>
  </si>
  <si>
    <t>SCI2(1,IF=2.574; 2,IF=7.011)</t>
  </si>
  <si>
    <t>1.2019.10，"第十一届中国作物学会学术年会"志愿者；2.2019.11，"第十六次中国作物生理学术研讨会"志愿者。</t>
  </si>
  <si>
    <t>SCI1(共同一作,IF=3.947)</t>
  </si>
  <si>
    <t>研博会新闻中心主任、新生信息联络员、作物所第六团支部团支书</t>
  </si>
  <si>
    <t>第五届互联网创新创业大赛志愿者、中国作物学会志愿者</t>
  </si>
  <si>
    <t>兼职辅导员</t>
  </si>
  <si>
    <t>中国作物学会第十一次会员代表大会暨2019学术年会现场注册报道负责人</t>
  </si>
  <si>
    <t>姜蕲宁</t>
  </si>
  <si>
    <t>SCI1(2,IF=4.065)</t>
  </si>
  <si>
    <t>2019-10：中国作物学会第11次会员代表大会暨学术年会上宣传组志愿者； 2020-3：湖北省蕲春县抗击新冠肺炎疫情志愿者，走访当地32户家庭，建立128人次的健康档案，并获得表彰； 2020-6：作为2020夏季研究生毕业典礼暨学位授予仪式志愿者</t>
  </si>
  <si>
    <t>王年鸿</t>
  </si>
  <si>
    <t>作物所研究生第一党支部宣传委员、心理委员、副书记</t>
  </si>
  <si>
    <t>2019年中国作物学会宣传组志愿者、第十六次作物生理学术研讨会志愿者</t>
  </si>
  <si>
    <t>作物所研究生第四党支部支书</t>
  </si>
  <si>
    <t>吴鑫</t>
  </si>
  <si>
    <t>发明专利1项，导师1 ，本人2</t>
  </si>
  <si>
    <t>班级心理委员、党支部心理委员、校研会艺术团主持礼仪分团成员</t>
  </si>
  <si>
    <t xml:space="preserve">参与校研会抗疫视频《想见你》朗诵配音、校新年狂欢夜《祖国礼赞》朗诵和《最亮的星》话剧表演，被校研究生艺术团授予“优秀”称号；
担任中国作物学会志愿者，负责采访、拍摄、引导等工作；
担任第五届中国大学生“互联网+”创新创业大赛骨干志愿者，被评为“杰出志愿者”。
</t>
  </si>
  <si>
    <t>翁溪坊</t>
  </si>
  <si>
    <t>学院团委新媒体工作室视觉传达部干事</t>
  </si>
  <si>
    <t>全国作物学大会志愿者，主要负责会议现场的摄影摄像以及后期视频处理</t>
  </si>
  <si>
    <t>马越</t>
  </si>
  <si>
    <t>SCI1 (共一排二，IF=5.207)</t>
  </si>
  <si>
    <t>作物所研究生第一党支部心理、纪律委员；作物所2019级研究生班级心理委员</t>
  </si>
  <si>
    <t>参加浙江大学研究生暑期植物生理学国际学术交流研讨会，并作墙报展示；2019年全国作物学大会，会务组志愿者；2019年全国作物生理学会，会务组志愿者。</t>
  </si>
  <si>
    <t>谢尚耿</t>
  </si>
  <si>
    <t>作物所研究生第一团支部团支书，农学本科生党支部宣传委员</t>
  </si>
  <si>
    <t>2019年作物学大会宣传组组志愿者；2019年作物生理学会宣传组志愿者;2019年三好杯排球赛(第六名);农学本科生党支部菜鸟驿站志愿者</t>
  </si>
  <si>
    <t>惠译萱</t>
  </si>
  <si>
    <t>农学院研博会副主席、作物所第四党支部组织委员、浙江大学研究生会发展联络部干事</t>
  </si>
  <si>
    <t>1.参与学院“重走西迁路，筑魂新时代”暑期社会实践；2.在2019年中国作物学会学术年会担任志愿者；3.参与2019年新生合唱比赛；</t>
  </si>
  <si>
    <t>安建宇</t>
  </si>
  <si>
    <t>"1. 作物学年会筹备与会务，承担并参与了包括设备组、后勤组，宣传组等多个工作组的工作，保障会议期间所有会场设备运行一起正常，汇编作物学年会摘要集；
2. 疫情期间，连续两次担任农学院技术助教、课程助教，作为主要学生负责人协调汇总其他19位助教共同为我校网络授课顺利进行贡献力量；
3. 2020年5月，作为研究生复试工作人员，保障设备，并做记录工作；
4. 2020年5月至今，主动承担2020级全体硕博的政审调档、通知书寄送等工作，做到了零失误精准对接，圆满完成工作；
5. 作为研究生新生之友，创建2020级研究生钉钉群、微信群，实时在群里和私聊里为各位研究生新生解答问题，排忧解难；
6. 2020年7月，浙大农学院学术夏令营主要负责人，负责云直播视频内容前期制作，营员群组建，负责直播全过程及直播期间设备保障；
7. 2020年8月，参加浙江大学赴贵州湄潭社会实践，从事媒体工作，制作总结视频；
8. 2020年9月，负责研究生新生报到注册&amp;绿色通道工作； 
9. 承担学院团委的办公室工作，配合老师进行奖惩补贷及学籍管理工作；
10. 承担学院会议厅设备运行和保障工作等。"</t>
  </si>
  <si>
    <t>孙悦</t>
  </si>
  <si>
    <t>作物所第四团支部组织委员</t>
  </si>
  <si>
    <t>中国作物学会志愿者、浙江省作物学年会志愿者</t>
  </si>
  <si>
    <t>陈锦文</t>
  </si>
  <si>
    <t>参加“第十八届中国作物学会学术年会”志愿者工作</t>
  </si>
  <si>
    <t>熊江燕</t>
  </si>
  <si>
    <t>2019年全国作物学大会，会务组志愿者；2019年全国作物生理学会，会务组志愿者。</t>
  </si>
  <si>
    <t>韩一飞</t>
  </si>
  <si>
    <t>作物所研究生第四党支部宣传委员</t>
  </si>
  <si>
    <t>新生合唱比赛</t>
  </si>
  <si>
    <t>王恒</t>
  </si>
  <si>
    <t>2020.05-至今，担任作物所研究生第五、七党支部书记。担任中国作物学会2019年会志愿者。参加学院新生合唱比赛，获集体二等奖。代表农学院参加学校消防趣味运动会，获集体二等奖。新冠肺炎疫情志愿捐款</t>
  </si>
  <si>
    <t>梅欢</t>
  </si>
  <si>
    <t>（1）积极参与支部开展活动，出勤率达95%以上
（2）2020年3月疫情期间，参与浙江省衢州市春耕生产实践活动，进村入场，帮扶春耕
（3）2020年5月-至今，担任作物所研究生第五、七党支部组织委员，会议记录及党费收纳，协助书记开展工作</t>
  </si>
  <si>
    <t>祝越熠</t>
  </si>
  <si>
    <t>作物所研究生第四党支部书记
农学院研博会学术发展中心成员</t>
  </si>
  <si>
    <t xml:space="preserve">
2019年中国作物学年会志愿者
20019年浙江省作物学年会志愿者
参与组织农学院新生合唱与新年晚会
衢州市团委春耕生产实践活动志愿者
成功参与2020横渡钱塘江活动和校运会“阳光长跑”活动</t>
  </si>
  <si>
    <t>黄鑫</t>
  </si>
  <si>
    <t>软件著作权1项，排名第三。作物学会年会志愿者、三好杯乒乓球赛、新生合唱比赛</t>
  </si>
  <si>
    <t>刘家欣</t>
  </si>
  <si>
    <t>班级组织委员</t>
  </si>
  <si>
    <t>蒲公英创业大赛三等奖；三好杯排球赛第5名</t>
  </si>
  <si>
    <t>作物所学生第四团支部宣传委员</t>
  </si>
  <si>
    <t>作物学会志愿者</t>
  </si>
  <si>
    <t>严孙艺</t>
  </si>
  <si>
    <t>团支部宣传委员</t>
  </si>
  <si>
    <t>2019年中国作物学会志愿者</t>
  </si>
  <si>
    <t>李琪</t>
  </si>
  <si>
    <t>2019年全国作物学大会志愿者；2019年全国作物生理学会志愿者；农学院2019级新生合唱比赛</t>
  </si>
  <si>
    <t>玄丽莎</t>
  </si>
  <si>
    <t>农业创新创业联盟创业实践部干事</t>
  </si>
  <si>
    <t>青禾训练营、秋收活动、挑战者计划，插花比赛，压花团扇比赛等活动后勤工作，中国作物学会志愿者。新生合唱比赛团体二等奖，压花团扇比赛三等奖</t>
  </si>
  <si>
    <t>林凯娜</t>
  </si>
  <si>
    <t>作物所研究生第一团支部宣传委员；作物所2019级研究生班级宣传委员</t>
  </si>
  <si>
    <t>参加浙江大学研究生暑期植物生理学国际学术交流研讨会，并作墙报展示；2019年全国作物学大会，会务组志愿者；2019年全国作物生理学会，会务组志愿者；参加了农学院2019年研究生新生合唱比赛、“阳光长跑”。</t>
  </si>
  <si>
    <t>陈健</t>
  </si>
  <si>
    <t>作物学会年会志愿者</t>
  </si>
  <si>
    <t>聂可</t>
  </si>
  <si>
    <t>研博会文体联谊中心主任、班级文艺委员</t>
  </si>
  <si>
    <t>主策划并参加作物所2019级新生合唱比赛；第十一届作物学大会志愿者；组织农学院新年晚会、趣味运动会、学生节花车巡游农学院方阵等活动；作为代表申报农学院体育文化节项目；作为团辅参与2020级新生训练营等。</t>
  </si>
  <si>
    <t>杜天宇</t>
  </si>
  <si>
    <t>作物协会志愿者、新生合唱比赛</t>
  </si>
  <si>
    <t>段力文</t>
  </si>
  <si>
    <t>何冰清</t>
  </si>
  <si>
    <t>何璨</t>
  </si>
  <si>
    <t>专利公开 受理 导师第1，本人第2</t>
  </si>
  <si>
    <t>农学院2019级作物所研究生班级班长
浙江大学研究生会第32届宣传部部长
农学院研博会学术发展中心主任
农学院作物所研究生第六党支部书记</t>
  </si>
  <si>
    <t>组织班级参与农学院新生合唱比赛获“二等奖”、“最佳创意奖”；院研博会学术发展中心举办“侬说”“侬说”学术交流会、“拾趣”趣味学术运动会、“问道启真，逐梦农生”学生科技文化节墙报；校研究生会负责所有活动的海报制作和现场摄影工作，负责举办全校“缤纷浙大”校园摄影大赛，推文阅读量达1.1w；2020新生报到等工作，作物学会志愿者；作物所第六党支部日常工作</t>
  </si>
  <si>
    <t>刘璐璐</t>
  </si>
  <si>
    <t>中国作物学会2019年学术年会志愿者</t>
  </si>
  <si>
    <t>张佳艺</t>
  </si>
  <si>
    <t>团支书，团委社会实践部成员，研究生院学生助理</t>
  </si>
  <si>
    <t>校运会“阳光长跑”，中国作物学会志愿者，农学院第二十一次研代会，新生合唱比赛</t>
  </si>
  <si>
    <t>马君怡</t>
  </si>
  <si>
    <t>院研博会学术发展中心成员；校研究生会新媒体工作室成员；团支部宣传委员；党支部书记（5月任职）</t>
  </si>
  <si>
    <t xml:space="preserve">1. 校级研代会（工作）
2. 体育文化节开幕式
3. 学校组织的阳光长跑活动
4. 研究生新生合唱比赛（参与者&amp;工作）
5. 农学院学生节子活动“侬说”和“学术趣味大比拼”（工作）
6. 农学院新年晚会（参与者&amp;工作）
7. 玉泉新年狂欢夜（工作）
8. 新生始业教育（工作） 
9. 中国作物学会2019年学术年会志愿者（注册报道组
</t>
  </si>
  <si>
    <t>张俊诚</t>
  </si>
  <si>
    <t>疫情在家期间积极参与浙江省金华市浦江县白马镇居委会组织的抗疫活动，并自愿募捐善款。新生合唱比赛二等奖。作物学会年会志愿者。</t>
  </si>
  <si>
    <t>作物所</t>
    <rPh sb="0" eb="1">
      <t>zuo'w's</t>
    </rPh>
    <phoneticPr fontId="1" type="noConversion"/>
  </si>
  <si>
    <t>张雨诗</t>
    <rPh sb="0" eb="1">
      <t>zhang'yu'shi</t>
    </rPh>
    <phoneticPr fontId="1" type="noConversion"/>
  </si>
  <si>
    <t>否</t>
    <rPh sb="0" eb="1">
      <t>fou</t>
    </rPh>
    <phoneticPr fontId="1" type="noConversion"/>
  </si>
  <si>
    <t>作物学大会志愿者，“青禾之声”宣传骨干培训优秀作品奖</t>
    <rPh sb="0" eb="1">
      <t>zuo'w'x</t>
    </rPh>
    <rPh sb="3" eb="4">
      <t>da'h</t>
    </rPh>
    <rPh sb="5" eb="6">
      <t>z'y'z</t>
    </rPh>
    <phoneticPr fontId="1" type="noConversion"/>
  </si>
  <si>
    <t>董晨风</t>
  </si>
  <si>
    <t>（1）担任2019年农学院新生合唱比赛指挥（2）2020年7-8月参与浙江大学 “黄土地计划”南浔实践团，挂职湖州市南浔区双林镇团委副书记（3）担任作物学代表大会志愿者</t>
  </si>
  <si>
    <t>屠一珊</t>
  </si>
  <si>
    <t>作物所第一团支部组织委员</t>
  </si>
  <si>
    <t>孔袈瑞</t>
  </si>
  <si>
    <t>祝小青</t>
  </si>
  <si>
    <t>2019年参加浙江大学校园国际马拉松获精英组团体第一名。2019年参加浙江大学校运会获10*50接力第八名。2019年参加浙江大学三好杯网球比赛获团体第七名。2020年参加浙江大学线上春季运动会获个人单项第三名。2020年参加浙江大学线上夏季运动会获个人单项第一名。2019年参加浙江大学农学院新生合唱比赛，获二等奖和最佳创意奖。</t>
  </si>
  <si>
    <t>贺焕焕</t>
  </si>
  <si>
    <t>发明专利1项，排名第一</t>
  </si>
  <si>
    <t>党支部心理委员、作物学会志愿者</t>
  </si>
  <si>
    <t>SCI1(2,IF=4.576)</t>
  </si>
  <si>
    <t>SCI2(2,IF=1.546)</t>
  </si>
  <si>
    <t>SCI1(2,IF=2.069)</t>
  </si>
  <si>
    <t>博士Ⅱ类</t>
  </si>
  <si>
    <t>SCI1(1,IF=6.419)</t>
  </si>
  <si>
    <t>作为浙江大学足球队的队员，积极参与各项训练。
积极参加党支部、团支部的各项活动。
积极参加各种体育活动，如浙江大学校友杯足球赛等。</t>
  </si>
  <si>
    <t>SCI1(1,IF=5.946)</t>
  </si>
  <si>
    <t>SCI1(1,IF=3.392)</t>
  </si>
  <si>
    <t>SCI1(共1排2,IF=4，576)</t>
  </si>
  <si>
    <t>国际奖助学交流说明会志愿者</t>
  </si>
  <si>
    <t>马天铃</t>
  </si>
  <si>
    <t>农生剪影一等奖；“浙大生活，科研趣播”微视频大赛二等奖；院庆logo征集大赛二等奖</t>
  </si>
  <si>
    <t>SCI1(4,IF=4.576)四作无效业绩</t>
  </si>
  <si>
    <t>参加创新创业联盟举办的“青禾训练营”，获得结营证书；2019年11月参加浙江校友会校友毅行活动；</t>
  </si>
  <si>
    <t>参与生物所赴新加坡国立大学交流访问活动</t>
  </si>
  <si>
    <t>马婷婷</t>
  </si>
  <si>
    <t>担任大实验室班长，负责实验室日常运转、值日及组会安排、下发通知、迎新以及与老师们沟通</t>
  </si>
  <si>
    <t>参与浙江大学农学与生物技术学院2019年暑期社会实践活动十佳团队</t>
  </si>
  <si>
    <t>农学院第五届“问道启真，逐梦农生”学生科技文化节之学术墙报评选二等奖，2019年第六届中华茶奥会“树人杯”茶＋调饮大赛中式组铜奖</t>
  </si>
  <si>
    <t>参加农学院2020年新年晚会；作为农学院代表和参赛队队长，参加社会实践评选，获评浙江大学社会实践十佳团队和浙江省社会实践十佳团队。</t>
  </si>
  <si>
    <t>1.参加农学院研究生党支部书记拟推荐对象培训班</t>
  </si>
  <si>
    <t>2019届农学院夏令营志愿者</t>
  </si>
  <si>
    <t>代梦迪</t>
  </si>
  <si>
    <t>王坤</t>
  </si>
  <si>
    <t>张玥琦</t>
  </si>
  <si>
    <t>蒋均匀</t>
  </si>
  <si>
    <t>1.疫情期间参与社区防疫志愿活动 2.参与2020年农学院“薪火相传，生生不息”学生骨干培训并顺利结业</t>
  </si>
  <si>
    <t>黄泽铭</t>
  </si>
  <si>
    <t>田野</t>
  </si>
  <si>
    <t>参与浙江大学学生节学员方队志愿者，参与浙江大学农学院拔河比赛，第21届学生科技文化节Vlog大赛团队二等奖</t>
  </si>
  <si>
    <t>王冉</t>
  </si>
  <si>
    <t>参与“社区垃圾分类”志愿者活动</t>
  </si>
  <si>
    <t>曾铭</t>
  </si>
  <si>
    <t>艾莹飞</t>
  </si>
  <si>
    <t>参加2020新生和唱比赛，生物所新年晚会，参与“社区垃圾分类”志愿者活动</t>
  </si>
  <si>
    <t>王智圆</t>
  </si>
  <si>
    <t>周雅琦</t>
  </si>
  <si>
    <t>参与研博会选举</t>
  </si>
  <si>
    <t>吴希禹</t>
  </si>
  <si>
    <t>发明专利（数量1，授权，排序导师1，个人排2）另一个专利无效</t>
  </si>
  <si>
    <t>SCI1(1,IF=4.926)</t>
  </si>
  <si>
    <t>1. 积极响应学校发起的党员捐款号召，踊跃捐款为新冠肺炎疫情狙击战奉献一份力量；  2.2020年4月2日，参加“思慕农科先贤，永担时代使命”的清明特别纪念活动；            3.参加农学院第八期求职训练营；                                       4.运营管理浙江大学研究生社会实践发展中心微信公众号，开设[实践•行知]、[实践•百问]、[实践•思齐]、[云•实践]等系列推文；                       5.作为负责人协助研工部组织开展浙江大学2020年研究生社会实践行前培训线上直播会；6.参加2019年浙大校友秋季毅行；                                       7.共同主办生物所2020年元旦迎新晚会</t>
  </si>
  <si>
    <t>江胡彪</t>
  </si>
  <si>
    <t>【SCI1(共一排二,IF=6.535)】</t>
  </si>
  <si>
    <t>“建行杯”第五届中国大学生创新创业大赛互联网大赛志愿者</t>
  </si>
  <si>
    <t>SCI5（2，1.762，1.732，1.762，1.732，1.762）</t>
  </si>
  <si>
    <t>参加一带一路国际线虫学研讨会</t>
  </si>
  <si>
    <t>汪宏凯</t>
  </si>
  <si>
    <t>SCI1（2，IF=3.583）</t>
  </si>
  <si>
    <t>2019.9-2020.5   担任党支部宣传委员</t>
  </si>
  <si>
    <t>王晋丽</t>
  </si>
  <si>
    <t>SCI1(3,if=5.45)</t>
  </si>
  <si>
    <t>参加青海乌兰暑期社会实践，获评浙江大学社会实践十佳团队。</t>
  </si>
  <si>
    <t>发明专利一作两个</t>
  </si>
  <si>
    <t>参与2019年浙江大学创意农业之压花团扇公益比赛，荣获二等奖；参与第21届学生科技文化节科研Vlog大赛，荣获团队二等奖；参与学院110周院庆logo征集活动，荣获三等奖。</t>
  </si>
  <si>
    <t>1、2019农学院学术夏令营作为志愿者，协助老师工作；
2、 2019级新生报到注册志愿者；
3、筹办党支部浙江抗日战争胜利受降纪念馆学习活动；</t>
  </si>
  <si>
    <t>“建行杯”第五届中国“互联网+”大学生创新创业大赛志愿者；“领鹰计划3.0”团队成员</t>
  </si>
  <si>
    <t>浙江大学研究生艺术团礼仪队成员，参与开学典礼、毕业典礼等礼仪工作</t>
  </si>
  <si>
    <t>1. 荣获浙江大学2017-2018学年“学业奖学金（硕）”荣誉称号；
2. 荣获浙江大学2018-2019学年“优秀团员”荣誉称号；
3. 2019年12月获得生物所第三团支部logo设计比赛一等奖；2020年1月获农学院每年一办的农生•剪影活动二等奖；
4. 2019年加入浙江大学润莘社，参与社团公益活动。</t>
  </si>
  <si>
    <t>2020/03-2020/06浙江大学SCDA协会校园招聘中心成员</t>
  </si>
  <si>
    <t>担任浙江大学文琴合唱团成员，校运会开幕式、浙江大学新年音乐会演出人员；参加“中国之治 大道之行”浙江大学UPA十五周年发展论坛；浙江大学农创之压花团扇制作比赛进入决赛，获三等奖，参加团扇义卖活动。</t>
  </si>
  <si>
    <t>组织并参与“垃圾分类进社区”志愿服务活动</t>
  </si>
  <si>
    <t>一级1（2）无效业绩</t>
  </si>
  <si>
    <t>认真积极参加团日活动，认真履行团员义务，参加了校园马拉松并积极进行跳绳、羽毛球等日常锻炼，
并来到了石家庄社会福利院，为儿童带去了一些生活物品。</t>
  </si>
  <si>
    <t>车轩</t>
  </si>
  <si>
    <t>吴志峰</t>
  </si>
  <si>
    <t>孙钰超</t>
  </si>
  <si>
    <t>浙江大学农学院赴湖南武冈、新晃社会实践团，
三好杯乒乓球研究生女子组双打第一名，团体第四名。网球比赛女子双打第二名，团体第七名</t>
  </si>
  <si>
    <t>沈自芳</t>
  </si>
  <si>
    <t>校选调生平台赴安徽、绍兴等地乡村振兴调研考察2次；院合唱比赛、拔河比赛、学术大比拼活动；所学术报告2次</t>
  </si>
  <si>
    <t>汤茜茜</t>
  </si>
  <si>
    <t>参与举办浙江大学“棋心协力”线上棋类大赛、第二十一届体育文化节子项目答辩会、玉泉狂欢夜；协助学院开展奖学金、助学金评定工作；参与农学院2020新年晚会，生物所新年晚会</t>
  </si>
  <si>
    <t>王宁</t>
  </si>
  <si>
    <t>主持生物所2020年新年晚会</t>
  </si>
  <si>
    <t>王玮</t>
  </si>
  <si>
    <t>钱慧</t>
  </si>
  <si>
    <t>张健男</t>
  </si>
  <si>
    <t>浙江大学农学院赴湖南武冈、新晃社会实践团，浙江大学运动会团体第八名</t>
  </si>
  <si>
    <t>杨玉涵</t>
  </si>
  <si>
    <t>2019年11月参加浙江校友会校友毅行活动；2019年11月参与学院新生合唱比赛；2020年1月参与生物所2020新年晚会</t>
  </si>
  <si>
    <t>童琪</t>
  </si>
  <si>
    <t>参与了第一届中国研究生人工智能大赛（德清）的志愿服务活动；“运动杭城·徒步浙大”打卡活动以及校友秋季毅行；生物所新年晚会参与支部节目的编排和表演以及农学院迎新晚会于子三舞台剧的演出</t>
  </si>
  <si>
    <t>曹英姿</t>
  </si>
  <si>
    <t>参与并协助组织2020新生和唱比赛，生物所新年晚会，农学院2020新年晚会。</t>
  </si>
  <si>
    <t>阴勃廷</t>
  </si>
  <si>
    <t>参与筹备生物所元旦晚会、农学院大合唱比赛，参与农学院元旦晚会话剧</t>
  </si>
  <si>
    <t>专硕Ⅱ类</t>
  </si>
  <si>
    <t>SCI2(共1排2 IF=1.959；2,IF=3.547)；非核心</t>
  </si>
  <si>
    <t>于2019年7月跟随学院暑期赴全国重点贫困县——湖北省咸丰县展开调研。在十天的时间里共走访7个村庄，3次村委会座谈，6个特色茶企业，4个特色产业示范地。并在调研结束后，结合当地丰富的生态优势、富硒茶产业、咸丰—余杭东西协作新模式，撰写5000字调研论文，并以第一作者发表于国家级农业核心期刊《现代农业科技》</t>
  </si>
  <si>
    <t>浙大校友毅行</t>
  </si>
  <si>
    <t>SCI1(1,IF=1.739）</t>
  </si>
  <si>
    <t>“互联网+”志愿者，暑期大学生社会实践活动十佳团队</t>
  </si>
  <si>
    <t>A20新农展优秀志愿者；学院新年晚会、夏令营、疫情期间线上活动等各类活动宣传；浙大2020春季毅行…</t>
  </si>
  <si>
    <t xml:space="preserve">参与“社区垃圾分类”志愿者活动，所在寝室两次被评为“优秀示范寝室”
</t>
  </si>
  <si>
    <t>参加农学院第二届“青禾之声”获优秀作品奖</t>
  </si>
  <si>
    <t>2020年生物所新年晚会筹备组成员，参加农创青禾训练营并获得结营证书，参与浙江大学实验室安全培训讲座并获得培训证明，自学国家精品课程Python语言程序设计并获得课程优秀证书</t>
  </si>
  <si>
    <t>1.香港理工大学“服务学习”计划交流项目志愿者2.“建行杯”第五届中国“互联网”大学生创新创业大赛岗亭志愿者</t>
  </si>
  <si>
    <t>刘蔚廷</t>
  </si>
  <si>
    <t>参加中国社科院经济社会调查项目；担任生物所新年晚会主持人、新生训练营辅导员，参加领鹰计划、青禾之声、新生合唱赛，科研微视频赛并获二等奖，主办求职训练营</t>
  </si>
  <si>
    <t>张家豪</t>
  </si>
  <si>
    <t>参加建国70周年浙江大学青春歌会节目录制
于新生合唱比赛中参演小话剧
于生物所元旦晚会中参演舞蹈和话剧
于农业与生物技术学院元旦晚会中参演相声</t>
  </si>
  <si>
    <t>朱加楠</t>
  </si>
  <si>
    <t>参与组织2019届生物所毕业生毕业晚会、参与协助2020年生物所夏令营素拓活动</t>
  </si>
  <si>
    <t>金绍敏</t>
  </si>
  <si>
    <t>回</t>
  </si>
  <si>
    <t>参加生物所新年晚会，新生合唱比赛</t>
  </si>
  <si>
    <t>周铨</t>
  </si>
  <si>
    <t>浙江大学农学院赴湖南武冈、新晃社会实践团，
三好杯乒乓球研究生混双第六名，学院合唱比赛等主持</t>
  </si>
  <si>
    <t>梁黎娟</t>
  </si>
  <si>
    <t>"三好杯"乒乓球赛；院里暑期社会实践</t>
  </si>
  <si>
    <t>窦润秋</t>
  </si>
  <si>
    <t>积极参加学校举办的活动，如运动杭城、毅行等；4、在疫情期间在郑州市新冠肺炎防控工作中，作为青年志愿者，协助疫情防控工作的开展。另外积极参与学校举行的新冠肺炎疫情防控工作的捐款</t>
  </si>
  <si>
    <t>袁璐</t>
  </si>
  <si>
    <t>【SCI1(1,IF=12.744)】</t>
  </si>
  <si>
    <t>2020年7月参加农学院博士生社会实践（赴浙江省农科院）
2020年7月参加第七届园艺研究大会（线上）
2020年8月参加浙江大学研究生暑期植物生理学国际学术交流研讨会（线上）</t>
  </si>
  <si>
    <t>【SCI3(1,IF=7.520）（2，IF=7.044，7.044)】</t>
  </si>
  <si>
    <t xml:space="preserve">参加第七届国际园艺研究大会、赴日本参与学术交流活动、参加亚洲大洋洲光生物学大会
</t>
  </si>
  <si>
    <t>王梦雨</t>
  </si>
  <si>
    <t>【SCI2（1，IF=6.219；共一第2,IF=4.576】</t>
  </si>
  <si>
    <t>1.赴浙江省农科院社会实践活动担任队长，被评选为社会实践先进个人，团队获社会实践农学院十佳团队；</t>
  </si>
  <si>
    <t>【SCI1(1,IF=7.011】</t>
  </si>
  <si>
    <t>2019.9-2020.5 蔬菜所研究生第二党支部组织委员兼纪律委员；2020.5-至今 党支部纪律委员</t>
  </si>
  <si>
    <t>2019年12月初，赴日本京都大学和名古屋大学，了解国外实验室的研究方向和实验进展，进行学术交流。</t>
  </si>
  <si>
    <t>【SCI1(共1排2，IF=10.174】</t>
  </si>
  <si>
    <t>2019.9-至今 蔬菜所研究生第二党支部心理委员</t>
  </si>
  <si>
    <t>农学院十佳学子；第五届“问道启真，逐梦农生”学生科技文化节墙报评选一等奖及最佳创新奖；2019长三角研究生学术论坛三等奖及优秀展报；浙江大学-东京大学前沿生命科学联合研讨会最受欢迎墙报奖；2019年浙江大学“三好杯”排球赛，第六名</t>
  </si>
  <si>
    <t>廖南峤</t>
  </si>
  <si>
    <t>【SCI1(共一第1,IF=7.658)】</t>
  </si>
  <si>
    <t>参加校园MINI马拉松比赛</t>
  </si>
  <si>
    <t>刘维妙</t>
  </si>
  <si>
    <t>【SCI1(1,IF=4.635)】</t>
  </si>
  <si>
    <t>发明专利三项，一项授权，两项公开（学生二作，导师一作）</t>
  </si>
  <si>
    <t>参加第七届国际园艺研究大会、参加支部科技进社区和垃圾分类校园推广活动</t>
  </si>
  <si>
    <t>【SCI1(2,IF=4.452)】</t>
  </si>
  <si>
    <t>蔬菜所第三团支部宣传委员</t>
  </si>
  <si>
    <t>第7届国际园艺研究大会参会；浙江大学农学院第三届宣传骨干培训班，获优秀作品奖；参加“助力防疫站，奋进农学人”主题作品征集。</t>
  </si>
  <si>
    <t>【SCI1(1,IF=3.23)】</t>
  </si>
  <si>
    <t>蔬菜所第一团支部团支书</t>
  </si>
  <si>
    <t>专利1项，第二，导师第一</t>
  </si>
  <si>
    <t>专利公开日期为20190510，截至目前未授权</t>
  </si>
  <si>
    <t>蔬菜所研究生第一党支部书记(2019)</t>
  </si>
  <si>
    <t>自愿为新冠肺炎疫情防控工作捐款；参加第七届国际园艺研究大会</t>
  </si>
  <si>
    <t>马巧梅</t>
  </si>
  <si>
    <t>授权发明专利（学生二作，导师一作）</t>
  </si>
  <si>
    <t>“国家重点研发项目交流会”志愿者</t>
  </si>
  <si>
    <t>安晟民</t>
  </si>
  <si>
    <t>满族</t>
  </si>
  <si>
    <t>作为农学院博士生代表团团长参加浙江大学第十八届博士生代表大会；</t>
  </si>
  <si>
    <t>浙江大学校男子排球队队员将随队参加浙江省大学生排球锦标赛，宁波农科院参加博士生暑期社会实践活动</t>
  </si>
  <si>
    <t>农学院职业发展中心主任</t>
  </si>
  <si>
    <t>筹办了第一期“农生在线，职等你来”生涯规划直播课程、筹办了农学院第八期求职训练营、在院网发布招聘信息上百条、参与我院2019年度就业工作纪实考评</t>
  </si>
  <si>
    <t>2019.12.02-2019.12.06赴日本京都大学、名古屋大学参观学习</t>
  </si>
  <si>
    <t>蔬菜所第五党支部心理委员</t>
  </si>
  <si>
    <t>中国科协第388次青年科学家论坛暨第四届青年植物科学家论坛；第七届国际园艺研讨大会；浙江大学第二届彩虹跑第二名</t>
  </si>
  <si>
    <t>杨峰俊</t>
  </si>
  <si>
    <t>浙江大学农学院园艺本科生党支部宣传委员</t>
  </si>
  <si>
    <t>参与温州苍南、杭州萧山、山东寿光等地蔬菜无土栽培种植的田间指导片工作；疫情期间参与社区志愿者活动；组织并参与党支部节能环保志愿者活动</t>
  </si>
  <si>
    <t>林锐</t>
  </si>
  <si>
    <t>农学院兼职辅导员；园艺本科生党支部组织委员</t>
  </si>
  <si>
    <t>研究生开学典礼学生代表；浙江大学第三季紫金彩色跑第二名；参加院新年晚会表演；参加第七届国际园艺研究大会；参加西湖学术论坛第223次会议暨“基因编辑与设计育种”学术研讨会；新生合唱比赛三等奖；担任国家重点研发计划年度交流会志愿者；担任学院迎新工作志愿者；参加学院思政、课程建设主题调研会</t>
  </si>
  <si>
    <t>李岚</t>
  </si>
  <si>
    <t>2019年新生歌唱比赛三等奖</t>
  </si>
  <si>
    <t>沙彤芸</t>
  </si>
  <si>
    <t>蔬菜所研究生第三党支部书记（2020）</t>
  </si>
  <si>
    <t xml:space="preserve">1.浙江大学学生节；
2. 参与蔬菜所研究生送别会及夏令营筹备工作；
3. 参与“薪火相传，生生不息”学生骨干培训活动；
4. 参与学院迎新及新生训练营筹备工作。
</t>
  </si>
  <si>
    <t>桑康琪</t>
  </si>
  <si>
    <t>蔬菜所研究生第五党支部组织委员</t>
  </si>
  <si>
    <t>周艺梅</t>
  </si>
  <si>
    <t>蔬菜所第三党支部组织委员</t>
  </si>
  <si>
    <t>春季校友会毅行；“浙大生活，科研趣播”微视频大赛三等奖</t>
  </si>
  <si>
    <t>孙婷</t>
  </si>
  <si>
    <t>2020.5-至今 蔬菜所研究生第二党支部书记</t>
  </si>
  <si>
    <t>陈鑫淋</t>
  </si>
  <si>
    <t>蔬菜所研究生第五党支部书记</t>
  </si>
  <si>
    <t>新生合唱比赛三等奖</t>
  </si>
  <si>
    <t>【SCI2(2,IF=8.512, 6.629)】</t>
  </si>
  <si>
    <t>参加精准扶贫暑期社会实践，团队获“2019校十佳团队”及“优秀论文”等荣誉，被“中国青年网”“钱江晚报”等报道；参加“农生剪影”大赛获二等奖，并接受浙江卫视采访；积极参加党团日活动和校内求职训练营，毅行</t>
  </si>
  <si>
    <t>【SCI2（2，IF=6.219；3，IF=3.052）】</t>
  </si>
  <si>
    <t>蔬菜所研究生第四党支部心理委员和组织委员</t>
  </si>
  <si>
    <t>“农生杯”篮球赛冠军</t>
  </si>
  <si>
    <t>李莹莹</t>
  </si>
  <si>
    <t>【SCI1(3,IF=7.658)】</t>
  </si>
  <si>
    <t>1.2020.05 浙大校友春季毅行
2. 2019.11 浙大校友秋季毅行
3. 2019.11“菇咚”创业项目团队成员
4. 2019.10“菇动未来”创意营销比赛决赛主持人
5.2019.09 浙江大学第四届校园国际马拉松迷你组</t>
  </si>
  <si>
    <t>【核心1（1）】</t>
  </si>
  <si>
    <t>SCI1(3,IF=7.658)</t>
  </si>
  <si>
    <t>2020浙江大学校友毅行</t>
  </si>
  <si>
    <t>SCI1(3,IF=7.044)</t>
  </si>
  <si>
    <t>蔬菜所研究生第五党支部宣传委员</t>
  </si>
  <si>
    <t>公开专利一篇，排序第2（导师第1）</t>
  </si>
  <si>
    <t>求是学院云峰学园兼职辅导员、蔬菜所研究生第三党支部书记（2019）</t>
  </si>
  <si>
    <t>“枸杞上的小番茄”助力青海省乌兰县乡村振兴、脱贫攻坚；三好杯排球赛第六名</t>
  </si>
  <si>
    <t>李建鑫</t>
  </si>
  <si>
    <t>2019年7月参加中国植物生理与植物分子生物学学会、2019年12月28-29日参加2019长三角地区研究生学术论坛，获优秀展报</t>
  </si>
  <si>
    <t>郭明月</t>
  </si>
  <si>
    <t>浙江大学-台湾清华大学两岸暑期专题项目交流研修，并代表学校做终期汇报演讲。</t>
  </si>
  <si>
    <t>赵萌</t>
  </si>
  <si>
    <t>【SCI1(3,IF=6.219)】</t>
  </si>
  <si>
    <t>蔬菜所第三团支部团支书</t>
  </si>
  <si>
    <t>社会公益：校级青马工程“行远计划”暑期政务实习；农学院“农生在线·职等你来”生涯规划课分享嘉宾；上虞区e游小镇七夕复古主题派对志愿者；2019农创彩稻收割活动志愿者兼摄影师。文体活动：校友会春季毅行；“助力防疫战，奋进农学人”主题作品征集；“浙大生活，科研趣播”微视频大赛三等奖。</t>
  </si>
  <si>
    <t>陈浩</t>
  </si>
  <si>
    <t>蔬菜所研究生第四党支部和团支部组织委员、蔬菜所2019级新生班级组织委员</t>
  </si>
  <si>
    <t>浙江大学研究生支教团</t>
  </si>
  <si>
    <t>21916057</t>
  </si>
  <si>
    <t>赵彤</t>
  </si>
  <si>
    <t>蔬菜所第一团支部宣传委员</t>
  </si>
  <si>
    <t>李松文</t>
  </si>
  <si>
    <t>蔬菜所研究生第四党支部和团支部宣传委员</t>
  </si>
  <si>
    <t>冯淑娴</t>
  </si>
  <si>
    <t>学年初加入学院职业发展中心，参与研究生档案整理、企业宣讲会、求职相关推文制作等工作</t>
  </si>
  <si>
    <t>周志雯</t>
  </si>
  <si>
    <t>2019.10-至今 蔬菜所研究生第二团支部书记</t>
  </si>
  <si>
    <t>姚紫蕾</t>
  </si>
  <si>
    <t>蔬菜所研究生第三党支部宣传委员及浙江大学研究生新闻媒体中心干事</t>
  </si>
  <si>
    <t>21916049</t>
  </si>
  <si>
    <t>黄英娟</t>
  </si>
  <si>
    <t>蔬菜所研究生第一党支部书记(2020)</t>
  </si>
  <si>
    <t>21916056</t>
  </si>
  <si>
    <t>卓世彬</t>
  </si>
  <si>
    <t>学院党员素质发展中心干事</t>
  </si>
  <si>
    <t>【SCI1（3，IF=8.512）】</t>
  </si>
  <si>
    <t>发明专利一项，导师排1，作者排2</t>
  </si>
  <si>
    <t>农学院兼职辅导员、团委副书记（挂职）</t>
  </si>
  <si>
    <t>参加农学院新年晚会、浙江大学新年狂欢夜演出及第五届中国“互联网+”、浙江大学第十二届“蒲公英”大学生创新创业大赛等，并作为唯一接旗手参加第五届中国“互联网+”红色筑梦之旅现场启动仪式。跟随党支部走进港湾社区，进行转基因科普宣讲、垃圾分类等志愿服务。</t>
  </si>
  <si>
    <t>蔬菜所研究生第五党支部书记、农学院党员素质 发展中心宣传部干事</t>
  </si>
  <si>
    <t>浙江大学第十二期紫领人才预科班培养计划、江苏省常熟市常服街道绿地社区疫情防控志愿服务</t>
  </si>
  <si>
    <t>【SCI1（3，IF=1.191）】</t>
  </si>
  <si>
    <t>普通中文论文一篇（1作），SCI第6作者一篇</t>
  </si>
  <si>
    <t>2019.03-2020.06蔬菜所研究生第五党支部 纪律委员2019.08优秀学生骨干暑期赴香港创新及领导力提升培训项目</t>
  </si>
  <si>
    <t>浙江大学 “共铸辉煌七十载，青春奋进新时代”社会实践活动</t>
  </si>
  <si>
    <t>张申申</t>
  </si>
  <si>
    <t>浙江大学研究生新闻媒体中心副主任、于子三宣讲团宣讲员、农学院党素宣传部成员、蔬菜所研究生第四团支部团支书、蔬菜所19级班级宣传委员、CC98论坛运营管理团队成员</t>
  </si>
  <si>
    <t>杨海洋</t>
  </si>
  <si>
    <t>团支部组织委员、研博会成员、浙江大学研究生新闻媒体中心成员</t>
  </si>
  <si>
    <t>1、参加第七届国际园艺研究大会；2、参加Plant Physiology浙江大学暑期研究生论坛；3、参加中国科学院李传友研究员学术报告；4、参加第三届浙江大学—东京大学前沿生命科学联合研讨会</t>
  </si>
  <si>
    <t>蔡溧聪</t>
  </si>
  <si>
    <t>蔬菜所第五团支部组织委员、研究生办公室学生助理</t>
  </si>
  <si>
    <t>农学院第三期领鹰计划训练营、浙大第十二期紫领预科班、浙大第十八期强鹰计划、浙大彩虹跑第二名、19南京设施园艺年会、第21届国际蔬菜科技博览会</t>
  </si>
  <si>
    <t>陈尚昱</t>
  </si>
  <si>
    <t>王安然</t>
  </si>
  <si>
    <t>蔬菜所第五党支部宣传委员</t>
  </si>
  <si>
    <t>参加校运会200m、4*400m获第五名、10*50m获第八名、代表农学院参与校园迷你马拉松获团体第一、参加新生合唱比赛获三等奖、代表蔬菜所参与学生节趣味学术大比拼获二等奖、参与“乡村振兴”基层选调生思政教育培训平台</t>
  </si>
  <si>
    <t>夏楚楚</t>
  </si>
  <si>
    <t>蔬菜所研究生第四党支部组织委员、心理委员</t>
  </si>
  <si>
    <t>邹金萍</t>
  </si>
  <si>
    <t>蔬菜所研究生文艺委员、蔬菜所研究生第五团支部宣传委员、研究生院办公室兼任学生助理</t>
  </si>
  <si>
    <t>浙江大学第六届学生节—“拾趣”学术大比拼中获得了“二等奖”、新生合唱比赛三等奖</t>
  </si>
  <si>
    <t>章艺</t>
  </si>
  <si>
    <t>21916157</t>
  </si>
  <si>
    <t>宋瑞琪</t>
  </si>
  <si>
    <t>学院研博会文体联谊中心干事；班级心理委员</t>
  </si>
  <si>
    <t>科硕Ⅱ类</t>
    <phoneticPr fontId="6" type="noConversion"/>
  </si>
  <si>
    <t>发明专利2篇（授权1，排名第二，导师排一)(公开1，排名第二，导师排一)</t>
  </si>
  <si>
    <t>农学院拔河比赛，果树所第四名；党支部“学习达人”荣誉称号</t>
  </si>
  <si>
    <t>授权发明专利1篇（2/6，导师第一）</t>
  </si>
  <si>
    <t xml:space="preserve">2019.12.16-12.19：赴日本短期访学项目
2020.06：新冠肺炎疫情防控工作捐款
</t>
  </si>
  <si>
    <t>金静</t>
  </si>
  <si>
    <t>栾雨婷</t>
  </si>
  <si>
    <t>公开发明专利一项，作者排序1</t>
  </si>
  <si>
    <t>担任果树所研究生第二党支部的宣传委员；
参与组织本党支部等多次党课、党日活动等；
参与“垃圾分类，运河先行”捡垃圾志愿活动；
参与组织第三届全国植物开花·衰老和采后生物学大会；
浙江大学农业与生物技术学院2019年暑期大学生社会实践活动十佳团队；
浙江大学农业与生物技术学院第五届“问道启真，筑梦农生”学生科技文化节之研究生学术墙报三等奖</t>
  </si>
  <si>
    <t>浙江大学学生定向运动俱乐部副社长</t>
  </si>
  <si>
    <t>2019年上海市定向冠军赛成年女子精英组第六名；2019年穿越校园定向系列赛总积分成年女子组第一名</t>
  </si>
  <si>
    <t>王戬</t>
  </si>
  <si>
    <t>2017级班级生活委员</t>
  </si>
  <si>
    <t>段文宜</t>
  </si>
  <si>
    <t>发明专利3篇（第一作者）</t>
  </si>
  <si>
    <t xml:space="preserve">2019.11 参加第三届全国植物开花•衰老与采后生物学大会；2020.7 参加第七届国际园艺研究大会（The 7th International Horticulture Research Conference）；2020.8 参加浙江大学研究生暑期植物生理学国际学术交流研讨会（国际会议）并进行口头汇报（ZJU Postgraduates Summer International Workshop of Plant Physiology）
</t>
  </si>
  <si>
    <t>发明专利一篇，第二作者（导师排一）</t>
  </si>
  <si>
    <t>果树所研究生第一党支部组织委员</t>
  </si>
  <si>
    <t>黄丹</t>
  </si>
  <si>
    <t>浙江大学机关党委学生助理</t>
  </si>
  <si>
    <t xml:space="preserve">1.参加学校“放飞梦想——浙江大学青春歌会”录制
2.农学院新生合唱比赛一等奖
3.果树所新年晚会主持人
4.2019年校运会4×100米接力第四名
5.2019年校运会10×50米接力第八名
6.2019年校运会女子跳高第六名
7.组织举办2020年农学院“薪火相传，生生不息”学生骨干培训，担任学院学生负责人
</t>
  </si>
  <si>
    <t>张露</t>
  </si>
  <si>
    <t>廖震坤</t>
  </si>
  <si>
    <t>苏冠清</t>
  </si>
  <si>
    <t>果树所研究生第一党支部光盘行动
果树所研究生第一党支部运河环保行公益活动
农学院新生合唱比赛一等奖
2020果树所新年晚会</t>
  </si>
  <si>
    <t>蒋丹</t>
  </si>
  <si>
    <t>陈杰标</t>
  </si>
  <si>
    <t>1. 农学院果树所2019级研究生文体委员；
2.浙江大学文琴合唱团团员</t>
  </si>
  <si>
    <t xml:space="preserve">1. 农学院2019级研究生新生合唱比赛，获一等奖；
2. 农学院果树所2020年元旦晚会主持人；
3. 农学院2020年新年晚会，参与合唱；
4. 参与学生节欢乐大巡游农学院方阵；
5. 2019年“建行杯”第五届中国“互联网+”大学生创新创业大赛志愿者
</t>
  </si>
  <si>
    <t>赵颖婕</t>
  </si>
  <si>
    <t>果树所研究生第一党支部宣传委员</t>
  </si>
  <si>
    <t>果树所研究生第一党支部光盘行动
农学院新生合唱比赛一等奖
2020果树所新年晚会</t>
  </si>
  <si>
    <t>李佳佳</t>
  </si>
  <si>
    <t>孙云帆</t>
  </si>
  <si>
    <t>农学院新生合唱比赛一等奖
2020果树所新年晚会</t>
  </si>
  <si>
    <t>童扬</t>
  </si>
  <si>
    <t>学院挂职团委副书记（兼职辅导员）、园艺本科生党支部书记</t>
  </si>
  <si>
    <t>参加学校国庆升旗、农学院新生合唱、农学院logo设计大赛、农学院“青马工程”、农学院2020级暑期学术夏令营、义务献血等活动。</t>
  </si>
  <si>
    <t>马丽</t>
  </si>
  <si>
    <t>梁梓豪</t>
  </si>
  <si>
    <t>班级心理委员</t>
  </si>
  <si>
    <t>浙江大学乒乓球“三好杯”-团体第七名
浙江大学乒乓球“草根杯”-第六名
农学院研究新生合唱比赛-第一名
2020果树所新年晚会主持人</t>
  </si>
  <si>
    <t>发明专利1（2，导师排1）</t>
  </si>
  <si>
    <t>果树所研究生第一党支部心理委员</t>
  </si>
  <si>
    <t>占刘欢</t>
  </si>
  <si>
    <t>吴珏</t>
  </si>
  <si>
    <t>浙江大学农学院研博会主席；
浙江大学研究生会发展联络部干事兼财务专员；
浙江大学党办、校办机要文秘室助管；
浙江大学青年马克思主义者（学生骨干）培养学院第十三期学员</t>
  </si>
  <si>
    <t>学术类：“侬说”科普演讲、拾趣∙趣味学术大比拼、“青春同行，灿烂逐梦”研究生新生训练营、生命科学论坛“研究生Poster Day”等；
文艺类：浙江大学浙江大学校运会“筑梦辉煌七十载，农情讴歌新时代”研究生新生合唱比赛、“岁月悠久，农情依旧”2020年农学院新年晚会、果树所新年晚会等；
体育类：浙江大学第六届学生节欢乐大巡游、浙江大学秋季运动会、农学院趣味拔河运动会等；
其他类：浙江大学校院两级研博会主席联席会、浙江大学研究生代表大会、浙江大学研究生代表大会常代会、浙江大学青马学院政务分享会等</t>
  </si>
  <si>
    <t>杨淑娜</t>
  </si>
  <si>
    <t>果树所研究生第三党支部书记、校研究生会权益服务部成员、第三十二届校研究生代表大会提案委员会委员</t>
  </si>
  <si>
    <t>第二届全国连作障碍会议参会、“中华优秀传统文化进校园”浙江大学第二十一届研究生体育文化节开幕式工作人员、农学院新生合唱比赛、果树所新年晚会参演、浙江大学青春歌会录制观众、抗疫捐款</t>
  </si>
  <si>
    <t>吴心悦</t>
  </si>
  <si>
    <t>农学院研博会新闻信息兼对外交流中心主任、果树所研究生第三团支部组织委员、浙江大学音乐剧歌剧社舞美部干事、紫领人才计划十二期预科班成员</t>
  </si>
  <si>
    <t>农学院新生合唱比赛</t>
  </si>
  <si>
    <t>奚昕琰</t>
  </si>
  <si>
    <t>团支部书记、校研究生会成员</t>
  </si>
  <si>
    <t>校级活动缘定浙大、永谦之星、新年狂欢夜的策划、举办及参与</t>
  </si>
  <si>
    <t>金正楠</t>
  </si>
  <si>
    <t>杰出教学奖、教学大师奖与创新创业英才奖颁奖典礼的志愿服务</t>
  </si>
  <si>
    <t>林夏慧</t>
  </si>
  <si>
    <t>农创农业创业实践部干事</t>
  </si>
  <si>
    <t>参加第三期“领鹰计划”农科人才素质提升计划，获结业证书</t>
  </si>
  <si>
    <t>欧若含</t>
  </si>
  <si>
    <t>1、  担任班级组织委员组织排练新生合唱比赛，获得一等奖，2、  组织策划果树所2020新年晚会并担任主持人，3、  担任农学院2020级研究生新生训练营辅导员，组织新生活动</t>
  </si>
  <si>
    <t>张禾</t>
  </si>
  <si>
    <t>团支部宣传委员、研博会新闻中心</t>
  </si>
  <si>
    <t>路娇</t>
  </si>
  <si>
    <t>学生助理、果树所研究生第一党支部心理委员</t>
  </si>
  <si>
    <t>实用新型专利1发明专利1（除导师外排1,2）</t>
  </si>
  <si>
    <t>朱泰霖</t>
  </si>
  <si>
    <t>SCI2(3,IF=4.767;2,IF=3.589)</t>
  </si>
  <si>
    <t>参加第三届全国植物开花·衰老与采后生物学大会</t>
  </si>
  <si>
    <t>徐畅</t>
  </si>
  <si>
    <t>一级1（1），SCI1(3，IF=3.098)</t>
  </si>
  <si>
    <t>SCI1(3,IF=7.011)</t>
  </si>
  <si>
    <t>参见第八届全国果树分子生物学学术研讨会；参加第三届全国植物开花·衰老与采后生物学大会</t>
  </si>
  <si>
    <t>SCI1(3,IF=4.765)</t>
  </si>
  <si>
    <t>参加第三届全国植物开花·衰老与采后生物学大会；参加第七届国际园艺研究大会</t>
  </si>
  <si>
    <t>果树所研究生第二党支部书记（19年3月～20年5月）</t>
  </si>
  <si>
    <t>组织“垃圾分类 运河先行”志愿者活动，完成2020浙大校友春季毅行</t>
  </si>
  <si>
    <t>仡佬族</t>
  </si>
  <si>
    <t>学生农业创新与创业联盟主席</t>
  </si>
  <si>
    <t>农创主持青禾训练营、秋收活动</t>
  </si>
  <si>
    <t>农创创业教育部部长</t>
  </si>
  <si>
    <t>农创创业教育部部长，举办第六届“青禾”训练营，获社团文化精品课程，“示范课程”。
浙江省农科院科教培训基地 培训与科研辅助人员。
赴青海乌兰暑期实践 策划组组长，获校、院社会实践优秀团队、十佳团队、社会实践优秀论文。</t>
  </si>
  <si>
    <t>黄小榕</t>
  </si>
  <si>
    <t>农学院团委组织部干事、浙江大学学生创新与创业联盟干事、研究生院综合办公室学生助理</t>
  </si>
  <si>
    <t>赴云南景东开展社会实践；参与浙江省2020年水果重大技术协同推广项目总结交流会；参与浙大秋季校友毅行；参加庆祝建国70周年青春歌会录制；参加果树所研究生一、二党支部联合开展的“运河环保行”志愿活动；组织开展农创压花团扇比赛。</t>
  </si>
  <si>
    <t>康晨</t>
  </si>
  <si>
    <t>SCI1(2,IF=4.765)</t>
  </si>
  <si>
    <t>吴聪宇</t>
  </si>
  <si>
    <t>团委办公室成员、果树所研究生第一党支部支部书记</t>
  </si>
  <si>
    <t>果树所新生合成比赛、于子三纪念活动、农学院青春歌会、2019年秋季毅行、果树所研究生第一党支部运河环保志愿活动。</t>
  </si>
  <si>
    <t>张笑</t>
  </si>
  <si>
    <t>参与学院举办的新生合唱比赛；果树所举办的迎新晚会；应党中央发出的党员自愿捐款支持疫情防控的号召进行捐款；</t>
  </si>
  <si>
    <t>徐旻</t>
  </si>
  <si>
    <t>朱奕凡</t>
  </si>
  <si>
    <t>研博会成员、团委学生助理</t>
  </si>
  <si>
    <t>刘娇</t>
  </si>
  <si>
    <t xml:space="preserve">参与学院组织的新生合唱比赛；“第三届全国植物开花•衰老与釆后生物学大会”学术活动。
</t>
  </si>
  <si>
    <t>沈超怡</t>
  </si>
  <si>
    <t>核心1(1)</t>
  </si>
  <si>
    <t>新生合唱比赛第一名，参演果树所元旦新晚</t>
  </si>
  <si>
    <t>程海燕</t>
  </si>
  <si>
    <t>果树所第三团支部宣传委员</t>
  </si>
  <si>
    <t>参与学院举办的新生合唱比赛，所在果树所获得一等奖</t>
  </si>
  <si>
    <t>彭麟</t>
  </si>
  <si>
    <t>果树所第三团支部心理委员</t>
  </si>
  <si>
    <t>参加人体器官捐献志愿登记</t>
  </si>
  <si>
    <t>浙大总务处WeLife主任、农学院新媒体工作室部长、浙大研艺民乐分团成员、浙大研究生新闻媒体中心部长</t>
  </si>
  <si>
    <t>2020研究生开学典礼民乐表演、2020玉泉狂欢夜、2019舟山新年晚会、2019玉泉狂欢夜、2018“仲夏民韵”专场音乐会、2019研究生开学典礼</t>
  </si>
  <si>
    <t>学术竞赛：2020.8“世会玩”未来社区设计大赛浙江区域第一，全国第三</t>
  </si>
  <si>
    <t>浙江大学研究生新闻媒体中心运营部部长、园林所研究生第二团支部团支书</t>
  </si>
  <si>
    <t>社会工作：担任及浙江大学新闻媒体中心运营部部长，社团工作等级评分为优秀，两次表彰为社团优秀成员；担任团支书期间，组织好每一次团日活动，完成支部每周大学习打卡统计工作并及时反馈，疫情期间代表支部参与抗疫故事比赛，在五月支部评选中以70%支持率评为优秀团员。
文体活动：19年参与暑期浙江大学赴陕西精准扶贫社会实践团，获得校级优秀团队、院级十佳团队称号；参与农学院第三期领鹰计划农科人才素质提升工程并结业，为优秀营员；两次参与研代会；参与乡村花园建设系列调研活动</t>
  </si>
  <si>
    <t>优干</t>
    <rPh sb="0" eb="1">
      <t>you'gan</t>
    </rPh>
    <phoneticPr fontId="4" type="noConversion"/>
  </si>
  <si>
    <t>第十二届“蒲公英”大学生创业大赛一等奖及最具战略意义奖；2020.7-2020.9于浙江省城乡规划设计研究院实习；“拯救神话之鸟——中华凤头燕鸥”线下志愿公益宣传活动；浙江大学草木学社植物科普绘画班</t>
  </si>
  <si>
    <t>SCI1(2,IF=6.9)</t>
  </si>
  <si>
    <t>专利第四顺序201810731538.8</t>
  </si>
  <si>
    <t>草木学社长老团成员</t>
  </si>
  <si>
    <t>2019-2020第一学期本科生《植物生理学实验》中担任课程助教；2019年12月浙江大学草木学社第三期植物科学绘画培训班；2019年浙江大学创意农业压花团扇制作比赛并获得创意奖；第三届大学生“蒲公英”创业大赛</t>
  </si>
  <si>
    <t xml:space="preserve">2019年上海市“美丽乡村“青年创意设计大赛二等奖             2019年上海“美丽乡村“青年创意设计大赛村民人气奖2020年9月国家级期刊《城镇建设》收录论文《城市社区公园研究进展综述》 </t>
  </si>
  <si>
    <t xml:space="preserve">
2020年5月-至今 浙江大学农学院园林所二支部党支书
2019年3月-2020年5月浙江大学农学院园林所二支部宣传委员
</t>
  </si>
  <si>
    <t xml:space="preserve">社会公益：（1） 2019年8月-9月阿里巴巴赞助的“绿马甲社区花园”志愿服务（2） 参与新冠肺炎疫情防控捐款。               文体活动：（1）2020年浙江大学“乡村振兴”背景下基层选调平台成员                      （2）2019年10月-12月在浙江省建筑设计院实习                 </t>
  </si>
  <si>
    <t>1.社会实践：①作为主要负责人，成功举办农学院第三期领鹰计划；②赴青海乌兰社会实践，在去年的基础上，与乌兰建立长期校企合作，成立浙江大学社会实践基地，推广实验成果，助力精准扶贫；③浙江大学2020年浙江大学专业学位研究生优秀实践成果三等奖
3.文体活动：①作为党支部书记，支部入选学院学生“党建工作样板支部”，“一支部一品牌优秀党支部”,“学习强国优秀党支部”，荣获“2019年度学院十佳党支部”；在疫情发生之后，督促全体同学按时健康打卡；②作为农学院兼职辅导员，参与学院各项就业指导工作；</t>
  </si>
  <si>
    <t>（1）2020年以第一作者身份在《规划师》论丛上发表《社区微更新研究进展综述》1篇文章；（2）以第二作者身份在《园林》杂志上发表《《千里江山图》中园林观与环境营造探考》、《设计》杂志上发表《历史旧建筑活化设计研究》2篇文章</t>
  </si>
  <si>
    <t>2020年通过浙江大学社科院“大数据+学术地图创新团队”联合哈佛大学CGA构建的学术地图平台（http://amap.zju.edu.cn/），成功发布中国传统园林定位查询图（覆盖200+古典园林）和中国现代园林分布图（覆盖20000+现代园林）（http://amap.zju.edu.cn/maps/5855?from=timeline&amp;isappinstalled=0）（http://amap.zju.edu.cn/maps/5849）</t>
  </si>
  <si>
    <t>省教育厅一般科研项目负责人</t>
  </si>
  <si>
    <t>1.上海“美丽乡村”青年创意设计大赛(二等奖）                2 .  2019年内蒙古蒙古包设计大赛（最佳创意奖）             3.第十七届亚洲设计学年奖（DESIGN:THE CRAFT OF VALUE）（优秀奖）              4 .浙江省专业学位研究生优秀实践成果奖.            5 .《社区微更新研究进展综述》发表于《规划师》               6.《历史旧建筑活化设计研究--以石家庄市正太饭店为例》发表于《设计》               7 .《千里江山图》中园林观与环境营造探考发表于《园林》</t>
  </si>
  <si>
    <t>担任农学院园林所2018级硕士研究生班长</t>
  </si>
  <si>
    <t>1.参加浙江大学专业学位优秀实践成果奖竞赛并获得三等奖；           2.参加邯郸市经开区疫情期间教师志愿送课活动，获得优秀志愿战“疫”教师；                 3.获得上海“美丽乡村”青年创意设计大赛“村民人气奖”。        4.2019年年末参加西湖风景区志愿活动；                 5. 2019.10 月参加学校学生节阳光长跑活动。</t>
  </si>
  <si>
    <t>陈格</t>
  </si>
  <si>
    <t>SCI1(1,IF=2.798)</t>
  </si>
  <si>
    <t>2019年11月23日，科研课题《视⻆系数能否预测景观认知：以东京⽂化遗产庭园为例》（二作）于同济大学举办的2019 数字化文化遗产国际会议发表，并获得最佳学生论文奖项；论文已转投至专业核心期刊《中国园林》，并已通过审稿，等待排刊中。
2019年9月1日，发表研究课题（一作）《Research on the Influence of Modern Architecture as a Distant View on visitors' perception》于日本千叶大学举办国际会议SPSD2019</t>
  </si>
  <si>
    <t>2019年秋季起，我加入了由阿里巴巴公益基金所支持的杭州社区花园工作室，参与了如“植物园鹿舍建设”、“杨绫子特殊学校花园建设”、“青山村自然研学基地建设”等一系列杭州社区花园公益社会实践；为城市里的小朋友、社区居民策划了一系列在社区花园中的文体活动；同时，由我原创的《社区花园志》(10篇)得到了《中国花卉报》肯定。</t>
  </si>
  <si>
    <t>担任园林本科生党支部副书记、求是学院 兼职辅导员等</t>
  </si>
  <si>
    <t>参与 校 cc98 杯足球赛，获得亚军</t>
  </si>
  <si>
    <t>（1）2020年浙江大学专业学位研究生优秀实践成果三等奖；（2）上海“美丽乡村”青年创意设计大赛二等奖；（3）上海“美丽乡村”青年创意设计大赛村民人气奖</t>
  </si>
  <si>
    <t>浙江大学研究生社会实践发展中心副主任；园林所研究生第二党支部党支部书记</t>
  </si>
  <si>
    <t>参与学院组织的先锋学子全员报告培训；参与阳光长跑活动；积极参加社会实践工作，获2020年浙江大学专业学位研究生优秀实践成果三等奖</t>
  </si>
  <si>
    <t xml:space="preserve">1.浙江省研究生优秀实践成果
2.浙江大学第十二届“蒲公英”大学生创业大赛一等奖
3.2019年浙江大学专业学位研究生优秀实践成果三等奖
4.奥雅设计竞赛一等奖
5.“园冶杯”大学生国际竞赛毕业设计类三等奖
6.枣庄市乡村规划设计大赛三等奖7.《乡村振兴——2018年度中国城市规划学会乡村规划与建设学术委员会学术年会论文集》  </t>
  </si>
  <si>
    <t xml:space="preserve">1.东原集团杭州公司景观设计管理实习
2.香港置地杭州公司景观设计管理实习 
3.浙江大学生态规划与景观设计研究所景观方案设计实习    </t>
  </si>
  <si>
    <t>专利1(1)</t>
  </si>
  <si>
    <t xml:space="preserve">园林所研究生第一党支部组织委员。参加第七届国际园艺研究大会会议、云南省农科院花卉所育种报告、浙江省花卉协会 “传统名花及应用”讲座。疫情捐款、2019年11月22-24日“英特尔杯”第一届中国研究生人工智能创新大赛志愿者。
</t>
  </si>
  <si>
    <t>卞梧</t>
  </si>
  <si>
    <t xml:space="preserve">园林所研究生第二团支部 宣传委员
园林所研究生第二党支部 心理委员
浙江大学小美合作社 实践部成员
研究生院公派办 助管
</t>
  </si>
  <si>
    <t>1.对接产品仙居杨梅等，在浙大小美合作社平台上公益性售卖；
2.参加创新创业大赛，获得“建行杯”第六届浙江省国际“互联网+”大学生创新创业大赛铜奖、浙江省第十二届“挑战杯”大学生创业计划竞赛二等奖、浙江大学第十二届“蒲公英”大学生创业大赛三等奖；
3.参加浙大农创2019年压花团扇制作比赛，获得二等奖。</t>
  </si>
  <si>
    <t>张悦</t>
  </si>
  <si>
    <t>梵音剧社“收信快乐”宣传品制作</t>
  </si>
  <si>
    <t>余璐</t>
  </si>
  <si>
    <t>园林所研究生第一团支部书记、班级生活委员</t>
  </si>
  <si>
    <t>社会公益：2019年9月“缘定浙大”校友集体婚礼摄影组志愿者、2020年6月的浙江大学研究生毕业典礼志愿者   文体活动：参加浙大“运动杭城、徒步浙大活动”、农学院“趣味学术大比拼”、“研究生新生合唱比赛”、“新年晚会合唱”、“第十三届记者节校园博主沙龙”作为博主进行分享</t>
  </si>
  <si>
    <t>魏宛霖</t>
  </si>
  <si>
    <t>陈琳</t>
  </si>
  <si>
    <t>公益文体活动
学术活动：2019:“江南大都市景观区域设计”国际工作坊，志愿者；2020:“江南公园”第二期：浙大-西浦-同济三校联合STUDIO，STUDIO正式成员。
文体活动：2019年学院新生合唱比赛；2020年新年晚会《不忘初心》合唱节目。</t>
  </si>
  <si>
    <t>吴格非</t>
  </si>
  <si>
    <t>SCI2(1,IF=4.151,4.151)</t>
  </si>
  <si>
    <t>乔琳</t>
  </si>
  <si>
    <t>校研会新媒体工作室干事，学院团委社会实践部干事，园林所第二党支部组织委员，2019级风景园林专业班长</t>
  </si>
  <si>
    <t>2019数字化文化遗产国际会议“优秀志愿者”；2019年研究生新生合唱比赛二等奖；“创意农业之压花团扇”制作比赛二等奖。</t>
  </si>
  <si>
    <t>周认</t>
  </si>
  <si>
    <t xml:space="preserve">农学院职业发展中心干事、             园林所研究生第一党支部心理委员、          浙江大学研究生会国际部干事 、     浙江大学研究生院公派出国交流办助管  </t>
  </si>
  <si>
    <t>2019农学院新生合唱比赛二等奖；农学院第八期“农生在线，职等你来” 线上求职训练营负责人、营员； 农学院第三期领鹰计划营员；2020农学院新生训练营9.19主持人；全勤参加党团支部活动；新冠疫情防控捐款；作为校研究生会国际部干事负责了研究生会公众号“hello world”专栏推送的资料收集、编写；作为农学院职业发展中心干事，部门小组负责人，参与2019级新生档案归档、2020届毕业生档案派遣寄送、纸质三方报到证、组织关系转接及暑期值班咨询工作，以及多次农学院求职宣讲会布置、农学院重点就业单位梳理、2020届毕业生群职业信息发布、2021届毕业生生源审核等工作；作为园林一党支部心理委员，多次负责新闻稿撰写、活动ppt制作、支部公众号推送制作等工作。</t>
  </si>
  <si>
    <t>优研</t>
    <rPh sb="0" eb="1">
      <t>you'y</t>
    </rPh>
    <phoneticPr fontId="4" type="noConversion"/>
  </si>
  <si>
    <t>徐慧</t>
  </si>
  <si>
    <t>校团委办公室副主任、校就业指导中心优秀学长讲师团讲师、园林所研究生第一党支部组织委员、校国合处助理</t>
  </si>
  <si>
    <t>社会公益：2019年互联网+国赛评委一对一接待志愿者、首届联合国机构宣讲会接待志愿者；满天星民族文化传播公益组织成员；一对一结对资助云南景东、四川昭觉贫困学生各1位
文体活动：农学院2019年新生合唱大赛；2020浙大校友春季毅行；“大国工匠”训练营；积极参加各项党团活动25次</t>
  </si>
  <si>
    <t>壮婧暐</t>
  </si>
  <si>
    <t>农学院研博会文体联谊中心干事；浙江大学研究生院发展联络部干事</t>
  </si>
  <si>
    <t>研究生新生合唱比赛二等奖；农学院新年晚会演出；参与新冠肺炎疫情防控捐款。</t>
  </si>
  <si>
    <t>蒋迎</t>
  </si>
  <si>
    <t>SCI1(2,IF=8.512)</t>
  </si>
  <si>
    <t>参与杭州市余杭区农业科技创新项目“水葫芦残体资源化利用研究与应用”，以第四作者发表SCI论文一篇（IF=6.419），以第二作者发表中文核心一篇，并结题；参加第七届全国生态修复研究生论坛暨“易修复之星”创新创业大赛获优秀奖；授权发明专利一项（排6）</t>
  </si>
  <si>
    <t>农学院研博会副主席；园林本科生党支部宣传委员</t>
  </si>
  <si>
    <t>参加了第七届全国生态修复研究生论坛、水生态修复学术研讨会等各类学术会议；是学院2019级研究生新生合唱比赛、学院2020年新年晚会、学生节游行、研究生新生报到、始业教育、迎新大会暨陈学新院长专题报告会、新生训练营、农学院第二十二次研代会等活动的组织者和参与者；参加了“青冉计划”、“青禾之声”宣传骨干培训班、校研会和校博会联合主办的新宣技能培训会；是第五届互联网+农学院志愿者，还参与了子三园植物修剪养护志愿服务等。</t>
  </si>
  <si>
    <t>潘康乐</t>
  </si>
  <si>
    <t>校研究生会宣传部副部长、园林所第一团支部组织委员、研究生干部讲习所成员、校机关党委学生助理</t>
  </si>
  <si>
    <t>曾负责“缤纷浙大”校园摄影大赛的策划组织宣传工作、体育文化节及永谦之星等重大校园文体活动的拍摄、新年狂欢夜的预热视频制作、2019年度教育部教学大师奖等奖项颁奖典礼的志愿者、曾参加“运动杭城”活动等</t>
  </si>
  <si>
    <t>徐竞</t>
  </si>
  <si>
    <t>园林所研究生第二团支部组织委员；浙江大学研究生会新媒体工作室干事；浙江大学研究生社会实践发展中心专项实践工作部干事</t>
  </si>
  <si>
    <t>新年晚会《不忘初心》合唱；2019农院新生合唱比赛团体第二名；积极参加学院各项党团活动且获得2019-2020学年浙江大学农学院优秀团干部荣誉称号；积极参与校级组织活动，并获浙江大学研究生社会实践发展中心优干荣誉称号；运营校研究生会官方微博且粉丝数量与阅读量稳步上升</t>
  </si>
  <si>
    <t>滕如萍</t>
  </si>
  <si>
    <t>院研博会新闻信息兼对外交流中心成员（考核优秀）、校研究生会宣传部成员（考核优秀）、园林所研究生第一党支部书记</t>
  </si>
  <si>
    <t>学生工作：
（1）作为院研博会成员负责了2020年新年晚会、研究生新生报到、始业教育、新生训练营、农学院第二十二次研代会等活动的相关工作；
（2）作为校研会成员参与了校研究生体育文化祭、新年狂欢夜、永谦之星、研究生会组织建设大会的声影节目策划等相关工作；
（3）作为党支部书记，以疫情为切入点建立了支部公众号，同时规范化了三会一课体制，并联合其他各支部开展创办了多次支部特色活动。
文体活动及社会公益：
（1）浙江大学2019年运动会研究生组女子100m第三名、4x100m第四名；
（2）院2019级研究生新生合唱比赛二等奖；
（3）农业与生物技术学院跨年晚会开场舞蹈表演；
（4）浙江大学Fantasy动漫社新年祭表演；
（5）新冠肺炎疫情捐款；
（6）新冠肺炎疫情相关海报创作。</t>
  </si>
  <si>
    <t>章璇</t>
  </si>
  <si>
    <t>发明专利1（已授权）
第一作者</t>
  </si>
  <si>
    <t>副班长、农创宣传部成员、研究生艺术团成员、园林研究生第二党支部纪律委员</t>
  </si>
  <si>
    <t>1、浙江省第十二届“挑战杯”大学生创业计划竞赛二等奖
2、浙江大学第十二届“蒲公英”大学生创业大赛一等奖
3、组织并参加农学院2020新晚园林所舞蹈开场表演
4、担任农学院合唱指挥
5、担任浙江大学主办的“2019国际固体废弃物处置学术会议”礼仪志愿者
6、19年11月22-24日担任“英特尔杯”第一届中国研究生人工智能创新大赛志愿者
7、19年12月18日浙江大学第七届研究生党支部书记素能大赛决赛礼仪
8、参与园林所科普类志愿活动，制作植物科普图册
9、2019年9月22日农学院新生训练营志愿者辅导员
10、2019年10月农学院第三期领鹰计划志愿者教员
11、2019农学院青禾训练营优秀营员
12、2019年第六届中华茶奥会茶艺团体赛“优秀奖”
13、疫情捐款10元</t>
  </si>
  <si>
    <t>陈栩</t>
  </si>
  <si>
    <t>1、《乡村振兴视角下农旅融合研究与实践》获农学院第五届学生科技文化节之学术墙报评选三等奖
2、《“醉红湾”概念性总体规划》获农学院第五届学生科技文化节之学术墙报评选三等奖
3、参与广州从化亲自农场规划设计项目落地实施中</t>
  </si>
  <si>
    <t>党支部委员</t>
  </si>
  <si>
    <t>仇登瀛</t>
  </si>
  <si>
    <t>余超</t>
  </si>
  <si>
    <t xml:space="preserve">核农所研究生第一、三团支部心理委员；
班级文娱委员；
浙江大学文琴合唱团成员；
浙江大学学生校友联络协会干事；
浙江大学音乐剧歌剧社干事；
核农所研究生第一、三党支部支部书记
</t>
  </si>
  <si>
    <t>2019“放飞梦想”大金之声合唱音乐会魅力之声奖；浙江大学第六届学生节学术大比拼三等奖；农学院研究生新生合唱比赛二等奖；第八届“核农杯”核技术农业应用知识辩论赛最佳辩手。参演第五届中国互联网+大学生创新创业大赛颁奖晚会，2020大学之声音乐会，杭师大博雅之声新年合唱音乐会，学院新年晚会，Story of Tonight GALA音乐剧曲目演唱会等，受邀参加世界合唱比赛。参加学院“薪火相穿，生生不息”学术骨干培训班。</t>
  </si>
  <si>
    <t>张玮玮</t>
  </si>
  <si>
    <t>农学院2019年新手合唱比赛二等奖、第八届“核农杯”辩论赛最佳辩手、第六届学生节——“拾趣”·趣味学术大比拼三等奖、农学院拔河比赛</t>
  </si>
  <si>
    <t>刘甜</t>
  </si>
  <si>
    <t>学院团委办公室成员、核农所一三团支部宣传委员</t>
  </si>
  <si>
    <t>参加学院新生合唱比赛，集体获得二等奖。参加了学院趣味学术比赛，获得三等奖。参加了“青禾之声”宣传骨干培训班，结业。</t>
  </si>
  <si>
    <t>张瑜</t>
  </si>
  <si>
    <t>班级委员</t>
  </si>
  <si>
    <t>院新生合唱比赛二等奖</t>
  </si>
  <si>
    <t>李玉</t>
  </si>
  <si>
    <t>高星</t>
  </si>
  <si>
    <t>发明专利：1篇，除导师外第一</t>
  </si>
  <si>
    <t>何曦</t>
  </si>
  <si>
    <t>SCI1(1，5 Year IF=1.622)</t>
  </si>
  <si>
    <t>浙江省平湖市当湖街道党建办助理</t>
  </si>
  <si>
    <t>李薇</t>
  </si>
  <si>
    <t>核农所18级组织委员</t>
  </si>
  <si>
    <t>1、浙江大学2019年运动会田径比赛研究生女子跳高第三名；2、2020年线上夏季运动会女子仰卧起坐；3、农学院“早安打卡”活动二等奖；4、参加浙江大学第十二期青年马克思主义者（学生骨干）培养学院；5、获示范寝室荣誉称号；6、2019年9月19日，与南十字星大学植物科学中心Bronwyn教授和刘雷博士开展了学术交流，并在会议上作了口头汇报；7、19年10月25日参加参观浙江革命烈士纪念馆活动；8、2019年12月1日至4日，访问公州国立大学，开展学术交流，并参加水稻品质与基因组学双边交流研讨会；9、19年12月28日参加参观嘉兴南湖革命纪念馆活动；10、2020年8月26日，参加第七十届澳大利亚谷物科学会议（AGSA）。</t>
  </si>
  <si>
    <t>SCI2(2,IF=6.419, 6.939)</t>
  </si>
  <si>
    <t>网络授课期间担任农学院技术助教
在时光慢走&amp;ZJU不二潮“产品体验官”计划中被评为“校园产品体验官”
参加国际环境工程会议暨韩国环境工程师年会联合2019年第四届国际生物废物资源大会（IEEC&amp;BWR2019）并作Poster展示</t>
  </si>
  <si>
    <t>陈妍</t>
  </si>
  <si>
    <t>2019年11月：参加浙江省原子能农学会并做口头报告                    2020年7月-8月赴浙江省农科院参与暑期社会实践</t>
  </si>
  <si>
    <t>郑姚颖</t>
  </si>
  <si>
    <t>研究生艺术团舞蹈分团干事</t>
  </si>
  <si>
    <t>1. 玉泉新年狂欢夜表演《渔光曲》和《再一次出发》2. 农学院研究生新生合唱比赛《不忘初心》二等奖</t>
  </si>
  <si>
    <t>许守领</t>
  </si>
  <si>
    <t>龚婉欣</t>
  </si>
  <si>
    <t>校博会部门负责人；班长</t>
  </si>
  <si>
    <t>2020年赴金华衢州暑期社会实践活动；组织新生合唱比赛获二等奖；参加学院新年晚会；“拾趣”·趣味学术大比拼并荣获三等奖；学生科技文化节科研微视频大赛一等奖；第八届“核农杯”核技术农业应用知识辩论赛中获得“最佳辩手”；组织3场冬季舞会，吸引百余人次参加；玉泉新年狂欢夜志愿者</t>
  </si>
  <si>
    <t>【SCI3(1,IF=8.512, 6.939, 6.419)】</t>
  </si>
  <si>
    <t>农学院第五届学生科技文化节；国际学术交流（韩国釜山）；纳米孔测序分析技术交流（上海）；疫情期间协助防控宣传与生活物资发放；积极参加党支部活动； 农学院研究生学术海报展二等奖</t>
  </si>
  <si>
    <t>肖豆鑫</t>
  </si>
  <si>
    <t>【SCI3(1,IF=8.512,1,IF=4.289,共1第1,IF=8.512)】</t>
  </si>
  <si>
    <t>授权专利1，排名1</t>
  </si>
  <si>
    <t>王飞艳</t>
  </si>
  <si>
    <t>【SCI1(1,IF=8.512)】</t>
  </si>
  <si>
    <t>【SCI1(共1排1,IF=8.543)】</t>
  </si>
  <si>
    <t>茶学校园体验官</t>
  </si>
  <si>
    <t>梁文龙</t>
  </si>
  <si>
    <t>【SCI2(1,IF=7.491,共1第2, 8.512)】</t>
  </si>
  <si>
    <t xml:space="preserve"> 农学院研究生学术海报展二等奖</t>
  </si>
  <si>
    <t>宋嘉劲</t>
  </si>
  <si>
    <t>农学院研博会副主席、2019级班长、党支部书记</t>
  </si>
  <si>
    <t>参加学校运动会4*400米比赛、10*50米比赛、1500米比赛，分别获得第六名、第八名、第八名；校园马拉松精英组比赛团体第一名；农学院研究生新生合唱比赛二等奖；趣味学术大比拼二等奖；并参与农学院新年晚会的《不忘初心》节目演出。</t>
  </si>
  <si>
    <t>石丽红</t>
  </si>
  <si>
    <t>【SCI4(1,IF=1.399;2,IF=8.512,6.419;3,IF=6.939)】</t>
  </si>
  <si>
    <t>党支部心理委员，团支部宣传委员，班级心理委员</t>
  </si>
  <si>
    <t>参加让空巢老人听见爱，为贫困学子筑梦前行等公益活动</t>
  </si>
  <si>
    <t>【SCI4(2,IF=5.705;3,IF=6.419,6.939,6.939)】</t>
  </si>
  <si>
    <t>疫情期间义务献血400ml</t>
  </si>
  <si>
    <t>【SCI3(2,IF=6.939;3,IF=6.419,3.861)】</t>
  </si>
  <si>
    <t>浙江大学第四届校园国际马拉松暨耐克高校精英公路选拔赛第七名</t>
  </si>
  <si>
    <t>【SCI3(2,IF=5.705;3,IF=6.939,4.746)】</t>
  </si>
  <si>
    <t>班级宣传委员</t>
  </si>
  <si>
    <t>参加2019年浙江大学第四届校园国际马拉松、浙大口才中心2019年暑期训练营。</t>
  </si>
  <si>
    <t>【SCI1(3,IF=8.543)】</t>
  </si>
  <si>
    <t>浙江大学2019年运动会并获得女子4×400m第五名的成绩</t>
  </si>
  <si>
    <t>朱佳萍</t>
  </si>
  <si>
    <t>【SCI2(2,IF=5.705, 8.512)】</t>
  </si>
  <si>
    <t>参与农学院“筑梦辉煌七十载 浓情讴歌新时代”2019研究生新生合唱比赛二等奖；参加农学院2019新年晚会，在《不忘初心》合唱节目中担任手语表演；参加2019学生节欢乐大巡游，参与农学院方阵的巡游活动。</t>
  </si>
  <si>
    <t>张子涵</t>
  </si>
  <si>
    <t>职业发展中心成员、党支部宣传委员、团支部组织委员</t>
  </si>
  <si>
    <t>2019校冬季迷你马拉松</t>
  </si>
  <si>
    <t>李馨</t>
  </si>
  <si>
    <t>郭源昊</t>
  </si>
  <si>
    <t>班级心理委员、团支部心理委员</t>
  </si>
  <si>
    <t xml:space="preserve"> 代表浙江大学参加第六届“云林杯”浙江省大学生围棋锦标赛，获得个人第3名，团体第1名。</t>
  </si>
  <si>
    <t>李家新</t>
  </si>
  <si>
    <t>社会公益:无偿献血
文体活动：新生合唱比赛  运动会 秋季毅行 浙江大学校园国际马拉松</t>
  </si>
  <si>
    <t>潘潜倩</t>
  </si>
  <si>
    <t>农学院子三园烈士纪念日公祭烈士活动；农学院"筑梦辉煌七十载 农情讴歌新时代"2019级研究生新生合唱比赛二等奖；2020元旦晚会《不忘初心》合唱；学生节欢乐大巡游</t>
  </si>
  <si>
    <t>【SCI3(2,IF=4.746,IF=6.939；3，IF=6.419)】</t>
  </si>
  <si>
    <t>于子三宣讲团、组织部学生助理</t>
  </si>
  <si>
    <t>浙江大学党委组织部学生助理，疫情期间学生联络负责人</t>
  </si>
  <si>
    <t>王忠燕</t>
  </si>
  <si>
    <t>【SCI1(1,IF=1.1)】</t>
  </si>
  <si>
    <t>参加农药所第一党支部组织的“我和我的祖国”影视活动。</t>
  </si>
  <si>
    <t>胡婷婷</t>
  </si>
  <si>
    <t>浙江大学研究生心理互助会主任</t>
  </si>
  <si>
    <t>组织全校心理委员培训等活动。
参加浙江大学赴湖南武冈精准扶贫社会实践。
参加农药所第一党支部组织的“我和我的祖国”影视活动。
参加“暖心战‘疫’,故事在身边”的线上心理作品征集公益活动。</t>
  </si>
  <si>
    <t>杨思雨</t>
  </si>
  <si>
    <t>【SCI1(2,IF=2.095)】</t>
  </si>
  <si>
    <t>党支部书记、农学院研博会成员</t>
  </si>
  <si>
    <t>担任农药所研究生第一支部党支部书记，研博会文体联谊中心成员。曾担任研究生新生合唱比赛主持人、2020年农学院新年晚会主持人。参与组织农药所夏令营等。参加农学院第三期“领鹰计划”农科人才素质提升工程。</t>
  </si>
  <si>
    <t>张永乐</t>
  </si>
  <si>
    <t>党支部组织委员、团支部宣传委员</t>
  </si>
  <si>
    <t>参加2019年运动会田径比赛，获得女子团体第五名；参加2019年浙江大学第六届学生节学术比拼，获得团体二等奖；疫情期间参加抗疫工作，被评为“优秀志愿者”。</t>
  </si>
  <si>
    <t>胡甜恬</t>
  </si>
  <si>
    <t>1. 2019年浙江大学第六届学生节——“拾趣”趣味学术大比拼。2. 农学院“筑梦辉煌七十载 农情讴歌新时代”2019年研究生新生合唱。3.参加农学院“守望相助，战‘疫’有我”作品征集活动。</t>
  </si>
  <si>
    <t>徐展益</t>
  </si>
  <si>
    <t>协助组织团支部活动、学院合唱比赛二等奖、出演学院迎新晚会话剧《学生魂》、积极参加2019年浙江大学校运会、参加农学院第六届青禾训练营获得结业证书并获得“优秀营员”称号、疫情期间参加防疫卡口志愿者。</t>
  </si>
  <si>
    <t>2020农学院夏令营分享</t>
    <phoneticPr fontId="6" type="noConversion"/>
  </si>
  <si>
    <t>优研、三好</t>
    <phoneticPr fontId="6" type="noConversion"/>
  </si>
  <si>
    <t>优研</t>
    <phoneticPr fontId="6" type="noConversion"/>
  </si>
  <si>
    <t>优干</t>
    <phoneticPr fontId="6" type="noConversion"/>
  </si>
  <si>
    <t>优研</t>
    <phoneticPr fontId="6" type="noConversion"/>
  </si>
  <si>
    <t>优研、三好</t>
    <phoneticPr fontId="6" type="noConversion"/>
  </si>
  <si>
    <t>优研</t>
    <phoneticPr fontId="6" type="noConversion"/>
  </si>
  <si>
    <t>优研、优干</t>
    <phoneticPr fontId="6" type="noConversion"/>
  </si>
  <si>
    <t>优研、三好</t>
    <phoneticPr fontId="6" type="noConversion"/>
  </si>
  <si>
    <t>畲族</t>
    <phoneticPr fontId="6" type="noConversion"/>
  </si>
  <si>
    <t>优研、三好、优干</t>
    <phoneticPr fontId="6" type="noConversion"/>
  </si>
  <si>
    <t>国家奖学金</t>
    <phoneticPr fontId="6" type="noConversion"/>
  </si>
  <si>
    <t>国家奖学金</t>
    <phoneticPr fontId="6" type="noConversion"/>
  </si>
  <si>
    <t>国家奖学金</t>
    <phoneticPr fontId="6" type="noConversion"/>
  </si>
  <si>
    <t>国家奖学金</t>
    <phoneticPr fontId="6" type="noConversion"/>
  </si>
  <si>
    <t>国家奖学金</t>
    <phoneticPr fontId="6" type="noConversion"/>
  </si>
  <si>
    <t>汉族</t>
    <phoneticPr fontId="6" type="noConversion"/>
  </si>
  <si>
    <t>汉族</t>
    <phoneticPr fontId="6" type="noConversion"/>
  </si>
  <si>
    <t>苗族</t>
    <phoneticPr fontId="6" type="noConversion"/>
  </si>
  <si>
    <t>布依族</t>
    <phoneticPr fontId="6" type="noConversion"/>
  </si>
  <si>
    <t>回族</t>
    <phoneticPr fontId="6" type="noConversion"/>
  </si>
  <si>
    <t>汉族</t>
    <phoneticPr fontId="6" type="noConversion"/>
  </si>
  <si>
    <t>壮族</t>
    <phoneticPr fontId="6" type="noConversion"/>
  </si>
  <si>
    <t>汉族</t>
    <phoneticPr fontId="6" type="noConversion"/>
  </si>
  <si>
    <t xml:space="preserve">农学院第五届学生科技文化节之学术墙报评选三等奖
</t>
    <phoneticPr fontId="6" type="noConversion"/>
  </si>
  <si>
    <t>优研、三好</t>
    <phoneticPr fontId="6" type="noConversion"/>
  </si>
  <si>
    <t>优研</t>
    <phoneticPr fontId="6" type="noConversion"/>
  </si>
  <si>
    <t>茶叶所</t>
  </si>
  <si>
    <t xml:space="preserve">2018-2019学年 华发大学生茶艺队干事 </t>
  </si>
  <si>
    <t>1.2020年农学院赴云南暑期实践活动
2.参加第七届国际园艺研究大会</t>
  </si>
  <si>
    <t>赵悦伶</t>
  </si>
  <si>
    <t>汉</t>
  </si>
  <si>
    <t>SCI2(共1排1,IF=5.386,4.385)</t>
  </si>
  <si>
    <t>第六届中华茶奥会志愿者</t>
  </si>
  <si>
    <t>黄旦益</t>
  </si>
  <si>
    <t>浙江大学华发大学生茶艺队副队长
研工部助管
研招办宣传员
研究生班长</t>
  </si>
  <si>
    <t>1、2019.11.22-11.24 参与“英特尔杯”研究生人工智能创新大赛志愿者；
2、2019.11.26 茶学系接待外宾茶艺表演人员；
3、2019.11.28 茶学系新晚茶艺表演人员；
4、2019.12.19 看望茶学系老教授；
5、2019.12.29  获茶艺队2019年度优秀队员；
6、2019.12.31 获浙江大学研究生招生处宣传组优秀荣誉证书
7、2020.5 参与中国茶叶学会“中国茶·世界茶”微视频大赛
8、2020.9 获2019-2020年度社会工作标兵</t>
  </si>
  <si>
    <t>李达</t>
  </si>
  <si>
    <t>曹妍彦</t>
  </si>
  <si>
    <t>校博士生会学术部干事，考核：优秀</t>
  </si>
  <si>
    <t>加入线上汉化组织，负责澳洲地区英文文章与日本地区日文资讯的笔译及视频听译组织TalkOP杭州线下百人观影活动参加校研究生&amp;博士生会“运动杭城·徒步浙大”活动参加农学院第三期领鹰计划负责浙江大学第十八次博士生代表大会会务工作参加第八届国际水协异味及VOC污染大会志愿活动作为组长负责茶叶所2020新年晚会宣传参与筹备浙江大学第十六届博士生创新论坛作为书记校长有约研究生代表收集整理食堂问题并上报作为组长负责2019年浙江大学研究生教育调研报告初稿撰写工作负责浙江大学2020玉泉新年狂欢夜内场工作参与疫情初期线上募捐活动参与筹备浙江大学第二十七届DMB节子活动调研浙江大学第32届研代会提案并与信息中心老师商讨解决方式参与农学院“浙大生活，科研趣播”科研微视频大赛</t>
  </si>
  <si>
    <t>谢亨通</t>
  </si>
  <si>
    <t>茶叶第二三党支部纪律委员</t>
  </si>
  <si>
    <t>参与茶叶所2019年新晚；担任中华茶奥会志愿者；
担任《茶文化与茶健康》通识核心课程助教</t>
  </si>
  <si>
    <t>汪瑛琦</t>
  </si>
  <si>
    <t>徐安安</t>
  </si>
  <si>
    <t>1.ITCC国际茶文化俱乐部综合事务部部长；2.学生基层工作服务协会培训部干事；3.大学生茶艺队组织部干事</t>
  </si>
  <si>
    <t>郝佳丽</t>
  </si>
  <si>
    <t>茶叶所研究生第一党支部书记</t>
  </si>
  <si>
    <t>1、作为党支部书记组织并开展多次党支部活动，作为主要负责人全程参与并顺利完成首批全校样板党支部创建与验收工作，作为第二作者在《中国研究生》杂志发表支部特色工作案例《发挥茶学专业优势，打造“学习、传承、服务”党支部》，作为主讲人组织并参与校“领雁工程”第五期研究生党支部书记工作研讨会分享支部建设经验。2、作为志愿者参与2019年第六届中华茶奥会。</t>
  </si>
  <si>
    <t>周辉</t>
  </si>
  <si>
    <t>茶叶研究所第二三团支部组织委员</t>
  </si>
  <si>
    <t>浙江大学第十五、第十六期茶学专修（加工）班助教；2019年参加农学院趣味运动会、拔河大赛；2019-2020“小壶说茶”项目中作为组员参加农学院创新创业训练项目</t>
  </si>
  <si>
    <t>闾怡清</t>
  </si>
  <si>
    <t>党支部书记</t>
  </si>
  <si>
    <t>1.2019年10月27日，“缘在浙大”校友集体婚礼志愿者；2.2019年12月，参加第九届青年科学家论坛；3.2019年12月28日，茶叶研究所2020年新年晚会表演者；4.2020年1月1日，农学院学生街巡游志愿者；5.2020年5月，“农生学长说”，与低年级本科生分享科研心得；6.2020年8月，参与农学院“重走西迁路 铸魂新时代”暑期社会实践；7.2020年8月29日，参与“薪火相传·生生不息”学生骨干培训，做学生负责人之一；8.2020年9月6日，给云峰学园2020级本科生做大学规划分享；9.2020年9月20日，研究生始业教育做浙大西迁主题分享；10.2019-2020学年组织本科生党总支观影《周恩来回延安》、《我和我的祖国》；组织红歌合唱曲目。</t>
  </si>
  <si>
    <t>叶钰珊</t>
  </si>
  <si>
    <t xml:space="preserve">2019.09-2020.09 浙江大学农业创新与创业联盟干事
2020.05-至今 茶叶所第二、三党支部心理委员
2020.06-至今 浙江大学华发茶艺队干事
</t>
  </si>
  <si>
    <t>2020.06 浙江大学“棋心协力”棋赛
2020.08 浙江大学农学院云南景东暑期社会实践；2020.03-2020.07 茶叶生化与综合利用课程助教</t>
  </si>
  <si>
    <t>杨文婷</t>
  </si>
  <si>
    <t>茶叶所第一团支部团支书</t>
  </si>
  <si>
    <t>林海裕</t>
  </si>
  <si>
    <t xml:space="preserve">
2019-2020学年 团支书
</t>
  </si>
  <si>
    <t>担任中华茶奥会志愿者；2019－2020学年秋学期《茶文化与茶健康》通识核心课助教</t>
  </si>
  <si>
    <t>赖宛仪</t>
  </si>
  <si>
    <t>2018-2019学年 团支书
2018-2019学年 团委学生助理
2019-2020学年 浙大基协调研室干事
2019-2020学年 强鹰俱乐部项目拓展中心干事
2020.04-10 浙大基协宣讲团成员</t>
  </si>
  <si>
    <t>2019茶叶所跨年晚会礼仪；
浙江省第六届“互联网+”大学生创新创业大赛 金奖
浙江省第六届“互联网+”大学生创新创业大赛 季军
2020.07.15-08.15 于绍兴市上虞区道墟街道挂职</t>
  </si>
  <si>
    <t>张露露</t>
  </si>
  <si>
    <t>浙江大学茶艺队外联部成员</t>
  </si>
  <si>
    <t>1、作为入党积极分子，积极参与党支部活动。2、作为参赛者参加2019年第六届中华茶奥会，获得个人赛金奖及团体赛银奖。3、作为浙大茶艺队队员代表浙大茶艺队参与2019年12月农学院新年晚会节目表演。</t>
  </si>
  <si>
    <t>刘亚文</t>
  </si>
  <si>
    <t>黄创盛</t>
  </si>
  <si>
    <t>1、2020年9月上虞龙浦仙毫茶业“觉农翠茗”制茶工艺试验
2、2020年8月浙江省农业技能大赛评茶项目裁判
3、2020年8月金华茶产业调研学习
4、2020年7月食品风味分析及安全检测最新技术主题网络研讨会
5、2020年6月实验室安全用气网上培训
6、2020年5月龙井茶实物标准样研制工作
7、2020年5月长兴紫笋茶实物标准样研制工作
8、2020年4月莫干黄芽茶叶加工实验
9、2020年3月“白叶一号”茶树品种加工试验
10、2019年12月茶叶所新年晚会演出
11、2019年12月萧山沈狮峰龙井精制
12、2019年11月舟山有机茶园参观考察
13、2019年10月新昌天福龙井精制
14、2019年9月评茶员班助教</t>
  </si>
  <si>
    <t>杨蕾玉</t>
  </si>
  <si>
    <t>温欣黎</t>
  </si>
  <si>
    <t xml:space="preserve">1、 2019.12赴意大利参与“东方文化艺术节”开展文化交流活动
2、 2019.11第六届中华茶奥会“绿雪芽”杯茶艺团体赛银奖
3、 2019-2020浙江大学农学院创新创业训练项目“小壶说茶”成员
4、 2019.12灵隐寺第一、二期“禅茶三日”研学班茶文化讲师
</t>
  </si>
  <si>
    <t>彭艾婧</t>
  </si>
  <si>
    <t>茶叶所第一党支部宣传委员</t>
  </si>
  <si>
    <t>2020.09 上虞龙浦仙毫茶业“觉农翠茗”制茶工艺试验
2020.08浙江省农业技能大赛评茶项目裁判
2020.08金华翡翠茶业有限公司了解抹茶及抹茶食品加工，武义乡雨茶业有限公司了解碾茶抹茶生产，浙江骆驼九龙茶业有限公司参观了解黑茶生产及文化
2020.05龙井茶实物标准样研制工作
2020.05紫笋茶实物标准样研制工作
2019.12茶叶所新年晚会演出
2019.12萧山沈狮峰龙井精制
2019.11舟山有机茶园参观考察+冠素堂食品参观（茶产业与烘焙食品应用交流会+蛋糕制作体验）
2019.11第六届中华茶奥会志愿服务
2019.10新昌天福龙井精制
2019.09评茶员班助教</t>
  </si>
  <si>
    <t>周森杰</t>
  </si>
  <si>
    <t>兼职辅导员、农学院挂职团干、研究所班长</t>
  </si>
  <si>
    <t>参加学院领鹰计划、统筹2019年学院秋季运动会工作、2020学生节大巡游、组织新生合唱比赛并担任指挥、负责筹办2020茶学新晚、参加农学院2020新年晚会表演、作为裁判参加浙江省评茶职业技能大赛、龙井茶标准样制作</t>
  </si>
  <si>
    <t>赵航晔</t>
  </si>
  <si>
    <t>浙江大学未来企业家俱乐部分管主席；
浙江大学OSS滑板社干事</t>
  </si>
  <si>
    <t>2019年代表农学院参与浙江大学校运会铅球、跨栏项目；
19-20年《小壶说茶》参加浙江大学农学院创新创业训练项目；
2020年五月起担任茶叶所研究生第二三党支部组织委员；
2019年10月、2020年8月浙江大学第十五、第十六期茶学专修（加工）班助教； 
2019-2020学年冬学期、夏学期《紫金·创想（创业系列大讲堂）》课程助教、冬学期《茶与健康》课程助教、春夏学期《茶叶生物化学及实验》课程助教；
2019年茶叶研究所新年晚会主持人；
2019年浙大农学院新年晚会参演。</t>
  </si>
  <si>
    <t>向晶</t>
  </si>
  <si>
    <t>团委办公室学生助理、团支部组织委员</t>
  </si>
  <si>
    <t>梅思凡</t>
  </si>
  <si>
    <t>研博会新闻中心成员，茶叶所研究生第一党支部宣传委员，研究生艺术团成员，浙大茶艺队成员</t>
  </si>
  <si>
    <t>2019玉泉新年狂欢夜演出；“紫笋茶实物标准样制作：纵向科研项目辅助试验实施、品质分析及数据统计；2019农学院新生合唱比赛筹备宣传；2019农学院新年晚会筹备和新闻稿；</t>
  </si>
  <si>
    <t>于飞</t>
  </si>
  <si>
    <t>茶叶所研究所第二三党支部书记；求是强鹰俱乐部秘书处干事；紫领人才俱乐部学员；农学院研究生科学生助理</t>
  </si>
  <si>
    <t>参与运动杭城，徒步浙大为祖国送祝福活动；国庆青春歌会央视节目录制；参加了青禾训练营，领鹰计划顺利结业；疫情期间担任茶叶所钉钉使用老师技术助教；担任《茶与健康》、《茶学导论》课程助教；暑假赴海宁参加学生骨干培训并结业；赴舟山参加浙江省生物化学与分子生物学会并作报告获三等奖；参与20级迎新活动和新生训练营辅导活动</t>
  </si>
  <si>
    <t>杨雅琴</t>
  </si>
  <si>
    <t>班级文体委员、茶叶所第二、三团支部宣传委员</t>
  </si>
  <si>
    <t>黄艳梅</t>
  </si>
  <si>
    <t>团委组织部干事</t>
  </si>
  <si>
    <t>缥缈毅行、“运动杭城，徒步浙大”、98毅行</t>
  </si>
  <si>
    <t>童薏霖</t>
  </si>
  <si>
    <t>茶叶所2019级研究生班级宣传委员
茶叶所第一团支部宣传委员</t>
  </si>
  <si>
    <t>1.参与并协助举办2020茶学新晚、参与农学院新生合唱比赛、创建运营“浙大茶学2019”公众号
2.2019年6月、9月评茶员班助教
3.2019.10-11月 参加“青禾训练营”、“领鹰计划”等素质提升项目
4.参加学生节欢乐大巡游农学院方阵
5.2020年3-9月 龙井茶国家标准样研制、长兴紫笋茶标准样研制原料收集管理工作主负责人
6.协助参与2020浙江省农业职业技能大赛、2020浙江技能大赛、第十届“中绿杯”中国名优绿茶评比等裁判工作</t>
  </si>
  <si>
    <t>姚尧</t>
  </si>
  <si>
    <t>浙江大学学生凌云户外运动俱乐部 理事</t>
  </si>
  <si>
    <t>1.参与筹备茶叶所2020年迎新晚会；
2.参加2019年农学院新生合唱赛；
3.参加浙江大学第四届校园国际马拉松迷你马拉松大众组（2019.12.29）</t>
  </si>
  <si>
    <t>陈薛</t>
  </si>
  <si>
    <t>青禾新媒工作室干事</t>
  </si>
  <si>
    <r>
      <t>奖学金类型</t>
    </r>
    <r>
      <rPr>
        <b/>
        <vertAlign val="superscript"/>
        <sz val="11"/>
        <color theme="1"/>
        <rFont val="宋体"/>
        <family val="3"/>
        <charset val="134"/>
        <scheme val="minor"/>
      </rPr>
      <t>1</t>
    </r>
  </si>
  <si>
    <r>
      <t>参评类型</t>
    </r>
    <r>
      <rPr>
        <b/>
        <vertAlign val="superscript"/>
        <sz val="11"/>
        <color theme="1"/>
        <rFont val="宋体"/>
        <family val="3"/>
        <charset val="134"/>
        <scheme val="minor"/>
      </rPr>
      <t>2</t>
    </r>
  </si>
  <si>
    <r>
      <t>学位课成绩</t>
    </r>
    <r>
      <rPr>
        <b/>
        <vertAlign val="superscript"/>
        <sz val="11"/>
        <color theme="1"/>
        <rFont val="宋体"/>
        <family val="3"/>
        <charset val="134"/>
        <scheme val="minor"/>
      </rPr>
      <t>3</t>
    </r>
  </si>
  <si>
    <r>
      <t>有效论文类科研成果</t>
    </r>
    <r>
      <rPr>
        <b/>
        <vertAlign val="superscript"/>
        <sz val="11"/>
        <color theme="1"/>
        <rFont val="宋体"/>
        <family val="3"/>
        <charset val="134"/>
        <scheme val="minor"/>
      </rPr>
      <t>4</t>
    </r>
  </si>
  <si>
    <r>
      <t>其他有效科研成果</t>
    </r>
    <r>
      <rPr>
        <b/>
        <vertAlign val="superscript"/>
        <sz val="11"/>
        <color theme="1"/>
        <rFont val="宋体"/>
        <family val="3"/>
        <charset val="134"/>
        <scheme val="minor"/>
      </rPr>
      <t>5</t>
    </r>
  </si>
  <si>
    <r>
      <t>社会工作</t>
    </r>
    <r>
      <rPr>
        <b/>
        <vertAlign val="superscript"/>
        <sz val="11"/>
        <color theme="1"/>
        <rFont val="宋体"/>
        <family val="3"/>
        <charset val="134"/>
        <scheme val="minor"/>
      </rPr>
      <t>6</t>
    </r>
  </si>
  <si>
    <r>
      <t>社会工作加分</t>
    </r>
    <r>
      <rPr>
        <b/>
        <vertAlign val="superscript"/>
        <sz val="11"/>
        <color theme="1"/>
        <rFont val="宋体"/>
        <family val="3"/>
        <charset val="134"/>
        <scheme val="minor"/>
      </rPr>
      <t>6</t>
    </r>
  </si>
  <si>
    <r>
      <t>社会公益、文体活动</t>
    </r>
    <r>
      <rPr>
        <b/>
        <vertAlign val="superscript"/>
        <sz val="11"/>
        <color theme="1"/>
        <rFont val="宋体"/>
        <family val="3"/>
        <charset val="134"/>
        <scheme val="minor"/>
      </rPr>
      <t>7</t>
    </r>
  </si>
  <si>
    <r>
      <t>德导评价</t>
    </r>
    <r>
      <rPr>
        <b/>
        <vertAlign val="superscript"/>
        <sz val="11"/>
        <color theme="1"/>
        <rFont val="宋体"/>
        <family val="3"/>
        <charset val="134"/>
        <scheme val="minor"/>
      </rPr>
      <t>7</t>
    </r>
  </si>
  <si>
    <r>
      <t>推荐荣誉</t>
    </r>
    <r>
      <rPr>
        <b/>
        <vertAlign val="superscript"/>
        <sz val="11"/>
        <color theme="1"/>
        <rFont val="宋体"/>
        <family val="3"/>
        <charset val="134"/>
        <scheme val="minor"/>
      </rPr>
      <t>8</t>
    </r>
  </si>
  <si>
    <t>公开发明专利2（1，导师1排序2）；制定浙江省地方标准（导师1排序2，已发布）</t>
    <phoneticPr fontId="6" type="noConversion"/>
  </si>
  <si>
    <t>已授权专利1个,排名1。参加国际会议2次，一次线上会议作报告。</t>
    <phoneticPr fontId="6" type="noConversion"/>
  </si>
  <si>
    <t>专利1(导师第一，学生第二)</t>
    <phoneticPr fontId="6" type="noConversion"/>
  </si>
  <si>
    <t>国家奖学金</t>
    <phoneticPr fontId="6" type="noConversion"/>
  </si>
  <si>
    <t>SCI3(1,IF=4.765; 共一第一,IF=5.276; 共一第一,IF=5.137)</t>
  </si>
  <si>
    <t>SCI2(1,IF=7.077, 3.740)</t>
  </si>
  <si>
    <t>SCI1(1,IF=7.466)</t>
  </si>
  <si>
    <t>SCI2(1,IF=6.219,共一排一,IF=7.891)</t>
  </si>
  <si>
    <t>SCI1(1,IF=4.765）</t>
  </si>
  <si>
    <t>SCI1(共1排1,IF=7.011)</t>
  </si>
  <si>
    <t>SCI1(2,IF=8.795)</t>
  </si>
  <si>
    <t>SCI1(2,IF=5.207)</t>
  </si>
  <si>
    <t>SCI1(3,IF=5.207)</t>
  </si>
  <si>
    <t>【SCI2(共1排1,IF=4.289；3，IF=8.795)】</t>
  </si>
  <si>
    <t>SCI1(2,IF=3.098)</t>
  </si>
  <si>
    <t>SCI2（2,IF=3.740,3.427）</t>
  </si>
  <si>
    <t>SCI2(3,4, IF=6.419, 5.778)</t>
  </si>
  <si>
    <t>SCI4(1,IF=6.939,共一排一，IF=5.705，2，IF= 6.419，5.705 ）</t>
  </si>
  <si>
    <t>SCI1(共一排一,IF=5.137)</t>
  </si>
  <si>
    <t>SCI3(1,IF=6.89, 3.419;2,IF=5.137), 一级1(1)综述</t>
  </si>
  <si>
    <t>SCI1(2,IF=5.207)，ISTP收录论文1(1)，一级1(1)</t>
    <phoneticPr fontId="6" type="noConversion"/>
  </si>
  <si>
    <t>省级1（1）无效</t>
    <phoneticPr fontId="6" type="noConversion"/>
  </si>
  <si>
    <t>【SCI1(1,IF无)】无效</t>
    <phoneticPr fontId="6" type="noConversion"/>
  </si>
  <si>
    <t>中文核心,1(导师1排2)</t>
    <phoneticPr fontId="6" type="noConversion"/>
  </si>
  <si>
    <t>SCI1(3,IF=7.466)博士三作无效</t>
    <phoneticPr fontId="6" type="noConversion"/>
  </si>
  <si>
    <t>SCI1(7,IF=6.362)无效</t>
    <phoneticPr fontId="6" type="noConversion"/>
  </si>
  <si>
    <t>SCI1(2,IF=1.62) IF&lt;3 博士2作无效</t>
    <phoneticPr fontId="6" type="noConversion"/>
  </si>
  <si>
    <t>省级1（2）无效</t>
    <phoneticPr fontId="6" type="noConversion"/>
  </si>
  <si>
    <t>SCI2(3,IF=4.6, 6.8）博士三作无效</t>
    <phoneticPr fontId="6" type="noConversion"/>
  </si>
  <si>
    <t>SCI1(4,IF=5.207)博士四作无效</t>
    <phoneticPr fontId="6" type="noConversion"/>
  </si>
  <si>
    <t>南都一等</t>
    <phoneticPr fontId="6" type="noConversion"/>
  </si>
  <si>
    <t>SCI1(1,IF=3.708）</t>
    <phoneticPr fontId="6" type="noConversion"/>
  </si>
  <si>
    <t>SCI1(1,IF=4.514）</t>
    <phoneticPr fontId="6" type="noConversion"/>
  </si>
  <si>
    <t>SCI1(1,IF=6.479）</t>
    <phoneticPr fontId="6" type="noConversion"/>
  </si>
  <si>
    <t xml:space="preserve"> 一级1(共1)未正式发表，无效业绩</t>
    <phoneticPr fontId="6" type="noConversion"/>
  </si>
  <si>
    <t>优研</t>
    <phoneticPr fontId="6" type="noConversion"/>
  </si>
  <si>
    <t>优研、优干</t>
    <phoneticPr fontId="6" type="noConversion"/>
  </si>
  <si>
    <t>国强奖学金</t>
  </si>
  <si>
    <t>南都二等</t>
    <phoneticPr fontId="6" type="noConversion"/>
  </si>
  <si>
    <t>杨咏曼奖学金</t>
    <phoneticPr fontId="6" type="noConversion"/>
  </si>
  <si>
    <t>郑志刚奖学金</t>
    <phoneticPr fontId="6" type="noConversion"/>
  </si>
  <si>
    <t>南都三等</t>
    <phoneticPr fontId="6" type="noConversion"/>
  </si>
  <si>
    <t>黄子源奖学金</t>
    <phoneticPr fontId="6" type="noConversion"/>
  </si>
  <si>
    <t>SCI2(IF=3.95-共1排1, 2.054-共1排1)，
SCI1(3,IF=1.959)和中文期刊2作均为无效业绩</t>
    <phoneticPr fontId="6" type="noConversion"/>
  </si>
  <si>
    <t>小米奖学金</t>
    <phoneticPr fontId="6" type="noConversion"/>
  </si>
  <si>
    <t>杨咏曼奖学金</t>
    <phoneticPr fontId="6" type="noConversion"/>
  </si>
  <si>
    <t>优研、三好、优干</t>
    <phoneticPr fontId="6" type="noConversion"/>
  </si>
  <si>
    <t>优研</t>
    <phoneticPr fontId="6" type="noConversion"/>
  </si>
  <si>
    <t>SCI1(1,IF=7.270)</t>
    <phoneticPr fontId="6" type="noConversion"/>
  </si>
  <si>
    <t>SCI1(1,IF=3.589)</t>
    <phoneticPr fontId="6" type="noConversion"/>
  </si>
  <si>
    <t>SCI1（共1排2，IF=4.576）</t>
    <phoneticPr fontId="6" type="noConversion"/>
  </si>
  <si>
    <t>SCI2（2，IF=7.270；3，IF=4.385）</t>
    <phoneticPr fontId="6" type="noConversion"/>
  </si>
  <si>
    <t>SCI1(2,IF=1.606)</t>
    <phoneticPr fontId="6" type="noConversion"/>
  </si>
  <si>
    <t>SCI1(共1排2,IF=4.385)</t>
    <phoneticPr fontId="6" type="noConversion"/>
  </si>
  <si>
    <t>SCI1(3,IF=4.576)</t>
    <phoneticPr fontId="6" type="noConversion"/>
  </si>
  <si>
    <t>核心1（1）</t>
    <phoneticPr fontId="6" type="noConversion"/>
  </si>
  <si>
    <t>【SCI1（共1排2，IF=5.207）】</t>
  </si>
  <si>
    <t>优研、三好、优干</t>
    <phoneticPr fontId="6" type="noConversion"/>
  </si>
  <si>
    <t>优研、优干</t>
    <phoneticPr fontId="6" type="noConversion"/>
  </si>
  <si>
    <t>金圣浩</t>
    <phoneticPr fontId="6" type="noConversion"/>
  </si>
  <si>
    <t>苏婷婷</t>
  </si>
  <si>
    <t>SCI1 (三作，IF=7.52)</t>
  </si>
  <si>
    <t>2019年全国作物学大会，会务组志愿者；2019年全国作物生理学会，宣传组志愿者。</t>
  </si>
  <si>
    <t>1. 2019.9-2020.9农学院兼职辅导员
2. 2019.6-2020.7党员素质发展中心主任
3. 2019.3-2020.5茶叶所研究生第二三党支部书记
4. 2019.9-2020.1校党委组织部学生助理
5. 2019-2020浙江大学农学院创新创业训练项目“小壶说茶”核心成员
6. 2020.8浙江大学杭州国际科创中心人力资源部实践
7. 2019.12第七届研究生党支部书记素能大赛三等奖
8. 2020.6“青禾之声”宣传骨干培训优秀作品奖
9. 2019.11中华茶奥会志愿者
10. 2019.12浙江大学国际茶学联合研究中心成立大会志愿者
11. 2019.12党支部内民主评议“优”</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</si>
</sst>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76" formatCode="0.00_);[Red]\(0.00\)"/>
    <numFmt numFmtId="177" formatCode="0.00_ "/>
    <numFmt numFmtId="178" formatCode="0.000_);[Red]\(0.000\)"/>
    <numFmt numFmtId="179" formatCode="0_ "/>
    <numFmt numFmtId="180" formatCode="0_);[Red]\(0\)"/>
  </numFmts>
  <fonts count="10" x14ac:knownFonts="1">
    <font>
      <sz val="11"/>
      <color theme="1"/>
      <name val="宋体"/>
      <charset val="134"/>
      <scheme val="minor"/>
    </font>
    <font>
      <sz val="5"/>
      <color theme="1"/>
      <name val="宋体"/>
      <family val="3"/>
      <charset val="134"/>
      <scheme val="minor"/>
    </font>
    <font>
      <sz val="12"/>
      <name val="宋体"/>
      <family val="3"/>
      <charset val="134"/>
    </font>
    <font>
      <sz val="11"/>
      <color theme="1"/>
      <name val="宋体"/>
      <family val="3"/>
      <charset val="134"/>
      <scheme val="minor"/>
    </font>
    <font>
      <b/>
      <sz val="9"/>
      <name val="宋体"/>
      <family val="3"/>
      <charset val="134"/>
    </font>
    <font>
      <sz val="9"/>
      <name val="宋体"/>
      <family val="3"/>
      <charset val="134"/>
    </font>
    <font>
      <sz val="9"/>
      <name val="宋体"/>
      <family val="3"/>
      <charset val="134"/>
      <scheme val="minor"/>
    </font>
    <font>
      <b/>
      <sz val="11"/>
      <color theme="1"/>
      <name val="宋体"/>
      <family val="3"/>
      <charset val="134"/>
      <scheme val="minor"/>
    </font>
    <font>
      <b/>
      <vertAlign val="superscript"/>
      <sz val="11"/>
      <color theme="1"/>
      <name val="宋体"/>
      <family val="3"/>
      <charset val="134"/>
      <scheme val="minor"/>
    </font>
    <font>
      <sz val="11"/>
      <name val="宋体"/>
      <family val="3"/>
      <charset val="134"/>
      <scheme val="minor"/>
    </font>
  </fonts>
  <fills count="9">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D1D2"/>
        <bgColor indexed="64"/>
      </patternFill>
    </fill>
    <fill>
      <patternFill patternType="solid">
        <fgColor theme="9" tint="0.39997558519241921"/>
        <bgColor indexed="64"/>
      </patternFill>
    </fill>
    <fill>
      <patternFill patternType="solid">
        <fgColor theme="0" tint="-0.249977111117893"/>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43" fontId="3" fillId="0" borderId="0" applyFont="0" applyFill="0" applyBorder="0" applyAlignment="0" applyProtection="0">
      <alignment vertical="center"/>
    </xf>
    <xf numFmtId="0" fontId="2" fillId="0" borderId="0"/>
    <xf numFmtId="0" fontId="2" fillId="0" borderId="0"/>
    <xf numFmtId="0" fontId="2" fillId="0" borderId="0"/>
  </cellStyleXfs>
  <cellXfs count="87">
    <xf numFmtId="0" fontId="0" fillId="0" borderId="0" xfId="0">
      <alignment vertical="center"/>
    </xf>
    <xf numFmtId="0" fontId="3" fillId="0" borderId="0" xfId="0" applyFont="1" applyAlignment="1">
      <alignment horizontal="center" vertical="center"/>
    </xf>
    <xf numFmtId="0" fontId="3" fillId="5" borderId="1" xfId="0"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0" borderId="0" xfId="0" applyFont="1" applyBorder="1" applyAlignment="1">
      <alignment horizontal="center" vertical="center"/>
    </xf>
    <xf numFmtId="176" fontId="3" fillId="0" borderId="0" xfId="0" applyNumberFormat="1" applyFont="1" applyAlignment="1">
      <alignment horizontal="center" vertical="center"/>
    </xf>
    <xf numFmtId="176" fontId="3" fillId="5"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4"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179" fontId="1" fillId="7"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176" fontId="3" fillId="7" borderId="1" xfId="0" applyNumberFormat="1" applyFont="1" applyFill="1" applyBorder="1" applyAlignment="1">
      <alignment horizontal="center" vertical="center"/>
    </xf>
    <xf numFmtId="176" fontId="3" fillId="3" borderId="1" xfId="0" applyNumberFormat="1" applyFont="1" applyFill="1" applyBorder="1" applyAlignment="1">
      <alignment horizontal="center" vertical="center"/>
    </xf>
    <xf numFmtId="178"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shrinkToFit="1"/>
    </xf>
    <xf numFmtId="0" fontId="3" fillId="3" borderId="1" xfId="0" applyFont="1" applyFill="1" applyBorder="1" applyAlignment="1">
      <alignment horizontal="center" vertical="center"/>
    </xf>
    <xf numFmtId="49" fontId="1" fillId="3" borderId="1" xfId="0" applyNumberFormat="1" applyFont="1" applyFill="1" applyBorder="1" applyAlignment="1">
      <alignment horizontal="center" vertical="center" wrapText="1"/>
    </xf>
    <xf numFmtId="176" fontId="3" fillId="4"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176" fontId="3" fillId="6" borderId="1" xfId="0" applyNumberFormat="1" applyFont="1" applyFill="1" applyBorder="1" applyAlignment="1">
      <alignment horizontal="center" vertical="center"/>
    </xf>
    <xf numFmtId="0" fontId="3" fillId="6"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176" fontId="3" fillId="7" borderId="1" xfId="0" applyNumberFormat="1" applyFont="1" applyFill="1" applyBorder="1" applyAlignment="1">
      <alignment horizontal="center" vertical="center" wrapText="1"/>
    </xf>
    <xf numFmtId="180" fontId="3" fillId="7" borderId="1" xfId="0" applyNumberFormat="1" applyFont="1" applyFill="1" applyBorder="1" applyAlignment="1">
      <alignment horizontal="center" vertical="center"/>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176" fontId="3" fillId="8" borderId="1" xfId="0" applyNumberFormat="1" applyFont="1" applyFill="1" applyBorder="1" applyAlignment="1">
      <alignment horizontal="center" vertical="center"/>
    </xf>
    <xf numFmtId="0" fontId="1" fillId="8"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176" fontId="3" fillId="5"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180" fontId="3" fillId="3" borderId="1" xfId="0" applyNumberFormat="1" applyFont="1" applyFill="1" applyBorder="1" applyAlignment="1">
      <alignment horizontal="center" vertical="center"/>
    </xf>
    <xf numFmtId="177" fontId="3" fillId="3" borderId="1" xfId="0" applyNumberFormat="1" applyFont="1" applyFill="1" applyBorder="1" applyAlignment="1">
      <alignment horizontal="center" vertical="center"/>
    </xf>
    <xf numFmtId="180"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176"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shrinkToFit="1"/>
    </xf>
    <xf numFmtId="0" fontId="3" fillId="4" borderId="1" xfId="0" applyFont="1" applyFill="1" applyBorder="1" applyAlignment="1">
      <alignment horizontal="center" vertical="center" wrapText="1"/>
    </xf>
    <xf numFmtId="176" fontId="3" fillId="4" borderId="1" xfId="0" applyNumberFormat="1" applyFont="1" applyFill="1" applyBorder="1" applyAlignment="1">
      <alignment horizontal="center" vertical="center" wrapText="1"/>
    </xf>
    <xf numFmtId="180" fontId="3" fillId="4" borderId="1" xfId="0" applyNumberFormat="1" applyFont="1" applyFill="1" applyBorder="1" applyAlignment="1">
      <alignment horizontal="center" vertical="center"/>
    </xf>
    <xf numFmtId="176" fontId="3" fillId="4" borderId="1" xfId="1" applyNumberFormat="1" applyFont="1" applyFill="1" applyBorder="1" applyAlignment="1">
      <alignment horizontal="center" vertical="center" wrapText="1"/>
    </xf>
    <xf numFmtId="180" fontId="3" fillId="5" borderId="1" xfId="0" applyNumberFormat="1" applyFont="1" applyFill="1" applyBorder="1" applyAlignment="1">
      <alignment horizontal="center" vertical="center"/>
    </xf>
    <xf numFmtId="177" fontId="3" fillId="5" borderId="1" xfId="0" applyNumberFormat="1" applyFont="1" applyFill="1" applyBorder="1" applyAlignment="1">
      <alignment horizontal="center" vertical="center"/>
    </xf>
    <xf numFmtId="2" fontId="3" fillId="5" borderId="2" xfId="0" applyNumberFormat="1" applyFont="1" applyFill="1" applyBorder="1" applyAlignment="1">
      <alignment horizontal="center" vertical="center" wrapText="1"/>
    </xf>
    <xf numFmtId="176" fontId="3" fillId="5" borderId="1" xfId="1"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xf>
    <xf numFmtId="176" fontId="3" fillId="5" borderId="1" xfId="2" applyNumberFormat="1" applyFont="1" applyFill="1" applyBorder="1" applyAlignment="1">
      <alignment horizontal="center" vertical="center"/>
    </xf>
    <xf numFmtId="0" fontId="3" fillId="6" borderId="1" xfId="0" applyFont="1" applyFill="1" applyBorder="1" applyAlignment="1">
      <alignment horizontal="center" vertical="center" wrapText="1"/>
    </xf>
    <xf numFmtId="49" fontId="3" fillId="6" borderId="1" xfId="0" applyNumberFormat="1" applyFont="1" applyFill="1" applyBorder="1" applyAlignment="1">
      <alignment horizontal="center" vertical="center"/>
    </xf>
    <xf numFmtId="2" fontId="3" fillId="6" borderId="1" xfId="0" applyNumberFormat="1" applyFont="1" applyFill="1" applyBorder="1" applyAlignment="1">
      <alignment horizontal="center" vertical="center" wrapText="1"/>
    </xf>
    <xf numFmtId="176" fontId="3" fillId="6" borderId="1" xfId="0" applyNumberFormat="1" applyFont="1" applyFill="1" applyBorder="1" applyAlignment="1">
      <alignment horizontal="center" vertical="center" wrapText="1"/>
    </xf>
    <xf numFmtId="180" fontId="3" fillId="6" borderId="1" xfId="0" applyNumberFormat="1" applyFont="1" applyFill="1" applyBorder="1" applyAlignment="1">
      <alignment horizontal="center" vertical="center"/>
    </xf>
    <xf numFmtId="177" fontId="3" fillId="6" borderId="1" xfId="0" applyNumberFormat="1" applyFont="1" applyFill="1" applyBorder="1" applyAlignment="1">
      <alignment horizontal="center" vertical="center"/>
    </xf>
    <xf numFmtId="0" fontId="3" fillId="6" borderId="1" xfId="4" applyFont="1" applyFill="1" applyBorder="1" applyAlignment="1">
      <alignment horizontal="center" vertical="center" wrapText="1"/>
    </xf>
    <xf numFmtId="176" fontId="3" fillId="6" borderId="1" xfId="4" applyNumberFormat="1" applyFont="1" applyFill="1" applyBorder="1" applyAlignment="1">
      <alignment horizontal="center" vertical="center" wrapText="1"/>
    </xf>
    <xf numFmtId="2" fontId="3" fillId="6" borderId="1" xfId="4" applyNumberFormat="1" applyFont="1" applyFill="1" applyBorder="1" applyAlignment="1">
      <alignment horizontal="center" vertical="center" wrapText="1"/>
    </xf>
    <xf numFmtId="0" fontId="3" fillId="2" borderId="1" xfId="0" applyFont="1" applyFill="1" applyBorder="1" applyAlignment="1">
      <alignment horizontal="center" vertical="center"/>
    </xf>
    <xf numFmtId="176" fontId="3" fillId="2" borderId="1" xfId="1" applyNumberFormat="1" applyFont="1" applyFill="1" applyBorder="1" applyAlignment="1">
      <alignment horizontal="center" vertical="center" wrapText="1"/>
    </xf>
    <xf numFmtId="180" fontId="3"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wrapText="1"/>
    </xf>
    <xf numFmtId="180" fontId="3" fillId="2" borderId="1" xfId="0" applyNumberFormat="1" applyFont="1" applyFill="1" applyBorder="1" applyAlignment="1">
      <alignment horizontal="center" vertical="center" wrapText="1"/>
    </xf>
    <xf numFmtId="179" fontId="3" fillId="2" borderId="1" xfId="0" applyNumberFormat="1" applyFont="1" applyFill="1" applyBorder="1" applyAlignment="1">
      <alignment horizontal="center" vertical="center" wrapText="1"/>
    </xf>
    <xf numFmtId="2" fontId="3" fillId="7" borderId="1" xfId="0" applyNumberFormat="1" applyFont="1" applyFill="1" applyBorder="1" applyAlignment="1">
      <alignment horizontal="center" vertical="center" wrapText="1"/>
    </xf>
    <xf numFmtId="176" fontId="3" fillId="7" borderId="1" xfId="1" applyNumberFormat="1" applyFont="1" applyFill="1" applyBorder="1" applyAlignment="1">
      <alignment horizontal="center" vertical="center" wrapText="1"/>
    </xf>
    <xf numFmtId="179" fontId="3" fillId="7" borderId="1" xfId="0" applyNumberFormat="1" applyFont="1" applyFill="1" applyBorder="1" applyAlignment="1">
      <alignment horizontal="center" vertical="center" wrapText="1"/>
    </xf>
    <xf numFmtId="0" fontId="3" fillId="7" borderId="1" xfId="0" applyNumberFormat="1" applyFont="1" applyFill="1" applyBorder="1" applyAlignment="1">
      <alignment horizontal="center" vertical="center" wrapText="1"/>
    </xf>
    <xf numFmtId="176" fontId="3" fillId="8" borderId="1" xfId="0" applyNumberFormat="1" applyFont="1" applyFill="1" applyBorder="1" applyAlignment="1">
      <alignment horizontal="center" vertical="center" wrapText="1"/>
    </xf>
    <xf numFmtId="177" fontId="3" fillId="4" borderId="1"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177" fontId="3" fillId="7" borderId="1" xfId="0" applyNumberFormat="1" applyFont="1" applyFill="1" applyBorder="1" applyAlignment="1">
      <alignment horizontal="center" vertical="center"/>
    </xf>
    <xf numFmtId="177" fontId="3" fillId="8"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177" fontId="9" fillId="3" borderId="1" xfId="0" applyNumberFormat="1" applyFont="1" applyFill="1" applyBorder="1" applyAlignment="1">
      <alignment horizontal="center" vertical="center"/>
    </xf>
  </cellXfs>
  <cellStyles count="5">
    <cellStyle name="常规" xfId="0" builtinId="0"/>
    <cellStyle name="常规 2" xfId="4"/>
    <cellStyle name="常规 3" xfId="3"/>
    <cellStyle name="常规 4" xfId="2"/>
    <cellStyle name="千位分隔" xfId="1" builtin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1D2"/>
      <color rgb="FFF3EFED"/>
      <color rgb="FFBFC4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Y427"/>
  <sheetViews>
    <sheetView tabSelected="1" zoomScale="85" zoomScaleNormal="85" workbookViewId="0">
      <pane ySplit="1" topLeftCell="A392" activePane="bottomLeft" state="frozen"/>
      <selection pane="bottomLeft" activeCell="N421" sqref="N421"/>
    </sheetView>
  </sheetViews>
  <sheetFormatPr defaultColWidth="8.875" defaultRowHeight="15" customHeight="1" x14ac:dyDescent="0.15"/>
  <cols>
    <col min="1" max="1" width="8.875" style="1"/>
    <col min="2" max="2" width="13.25" style="3" bestFit="1" customWidth="1"/>
    <col min="3" max="3" width="9.5" style="1" bestFit="1" customWidth="1"/>
    <col min="4" max="4" width="7.5" style="1" bestFit="1" customWidth="1"/>
    <col min="5" max="5" width="10.875" style="1" bestFit="1" customWidth="1"/>
    <col min="6" max="6" width="6.5" style="1" customWidth="1"/>
    <col min="7" max="7" width="8.875" style="1" customWidth="1"/>
    <col min="8" max="8" width="8.875" style="8" customWidth="1"/>
    <col min="9" max="9" width="8" style="8" customWidth="1"/>
    <col min="10" max="10" width="8.875" style="1" customWidth="1"/>
    <col min="11" max="11" width="37.25" style="1" customWidth="1"/>
    <col min="12" max="12" width="13.125" style="1" customWidth="1"/>
    <col min="13" max="13" width="10" style="8" bestFit="1" customWidth="1"/>
    <col min="14" max="14" width="8.25" style="8" customWidth="1"/>
    <col min="15" max="15" width="8.875" style="3"/>
    <col min="16" max="16" width="8.875" style="1"/>
    <col min="17" max="17" width="18.375" style="3" customWidth="1"/>
    <col min="18" max="18" width="10.375" style="1" customWidth="1"/>
    <col min="19" max="19" width="15.875" style="8" customWidth="1"/>
    <col min="20" max="20" width="18.75" style="1" customWidth="1"/>
    <col min="21" max="21" width="7" style="7" customWidth="1"/>
    <col min="22" max="22" width="32.75" style="4" customWidth="1"/>
    <col min="23" max="233" width="8.875" style="4"/>
    <col min="234" max="16384" width="8.875" style="1"/>
  </cols>
  <sheetData>
    <row r="1" spans="1:233" s="39" customFormat="1" ht="45.95" customHeight="1" x14ac:dyDescent="0.15">
      <c r="A1" s="36" t="s">
        <v>0</v>
      </c>
      <c r="B1" s="36" t="s">
        <v>1150</v>
      </c>
      <c r="C1" s="36" t="s">
        <v>1</v>
      </c>
      <c r="D1" s="36" t="s">
        <v>2</v>
      </c>
      <c r="E1" s="36" t="s">
        <v>1151</v>
      </c>
      <c r="F1" s="36" t="s">
        <v>3</v>
      </c>
      <c r="G1" s="36" t="s">
        <v>4</v>
      </c>
      <c r="H1" s="37" t="s">
        <v>1152</v>
      </c>
      <c r="I1" s="37" t="s">
        <v>5</v>
      </c>
      <c r="J1" s="36" t="s">
        <v>185</v>
      </c>
      <c r="K1" s="36" t="s">
        <v>1153</v>
      </c>
      <c r="L1" s="36" t="s">
        <v>1154</v>
      </c>
      <c r="M1" s="37" t="s">
        <v>6</v>
      </c>
      <c r="N1" s="37" t="s">
        <v>7</v>
      </c>
      <c r="O1" s="36" t="s">
        <v>1155</v>
      </c>
      <c r="P1" s="36" t="s">
        <v>1156</v>
      </c>
      <c r="Q1" s="36" t="s">
        <v>1157</v>
      </c>
      <c r="R1" s="36" t="s">
        <v>1158</v>
      </c>
      <c r="S1" s="37" t="s">
        <v>8</v>
      </c>
      <c r="T1" s="36" t="s">
        <v>1159</v>
      </c>
      <c r="U1" s="38" t="s">
        <v>9</v>
      </c>
    </row>
    <row r="2" spans="1:233" s="2" customFormat="1" ht="15" customHeight="1" x14ac:dyDescent="0.15">
      <c r="A2" s="2" t="s">
        <v>10</v>
      </c>
      <c r="B2" s="2" t="s">
        <v>1055</v>
      </c>
      <c r="C2" s="2">
        <v>11616077</v>
      </c>
      <c r="D2" s="2" t="s">
        <v>20</v>
      </c>
      <c r="E2" s="40" t="s">
        <v>513</v>
      </c>
      <c r="F2" s="2" t="s">
        <v>176</v>
      </c>
      <c r="G2" s="2" t="s">
        <v>11</v>
      </c>
      <c r="H2" s="9"/>
      <c r="I2" s="9"/>
      <c r="J2" s="2" t="s">
        <v>12</v>
      </c>
      <c r="K2" s="2" t="s">
        <v>186</v>
      </c>
      <c r="L2" s="40"/>
      <c r="M2" s="9">
        <v>52.905999999999992</v>
      </c>
      <c r="N2" s="41">
        <f t="shared" ref="N2:N9" si="0">M2/$M$372*100</f>
        <v>34.55875628715134</v>
      </c>
      <c r="O2" s="12" t="s">
        <v>187</v>
      </c>
      <c r="P2" s="2">
        <v>6</v>
      </c>
      <c r="Q2" s="12" t="s">
        <v>188</v>
      </c>
      <c r="R2" s="55">
        <v>90</v>
      </c>
      <c r="S2" s="9">
        <f t="shared" ref="S2:S65" si="1">R2/90*100</f>
        <v>100</v>
      </c>
      <c r="T2" s="2" t="s">
        <v>15</v>
      </c>
      <c r="U2" s="56">
        <f t="shared" ref="U2:U21" si="2">0.8*N2+0.2*(P2+S2*0.9)</f>
        <v>46.847005029721075</v>
      </c>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row>
    <row r="3" spans="1:233" s="2" customFormat="1" ht="15" customHeight="1" x14ac:dyDescent="0.15">
      <c r="A3" s="2" t="s">
        <v>10</v>
      </c>
      <c r="B3" s="2" t="s">
        <v>1055</v>
      </c>
      <c r="C3" s="2">
        <v>11616072</v>
      </c>
      <c r="D3" s="2" t="s">
        <v>189</v>
      </c>
      <c r="E3" s="40" t="s">
        <v>513</v>
      </c>
      <c r="F3" s="2" t="s">
        <v>176</v>
      </c>
      <c r="G3" s="2" t="s">
        <v>11</v>
      </c>
      <c r="H3" s="9"/>
      <c r="I3" s="9"/>
      <c r="J3" s="2" t="s">
        <v>12</v>
      </c>
      <c r="K3" s="2" t="s">
        <v>190</v>
      </c>
      <c r="L3" s="40"/>
      <c r="M3" s="9">
        <v>36.448999999999998</v>
      </c>
      <c r="N3" s="41">
        <f t="shared" si="0"/>
        <v>23.808870598994051</v>
      </c>
      <c r="O3" s="12"/>
      <c r="Q3" s="12" t="s">
        <v>191</v>
      </c>
      <c r="R3" s="55">
        <v>90</v>
      </c>
      <c r="S3" s="9">
        <f t="shared" si="1"/>
        <v>100</v>
      </c>
      <c r="T3" s="2" t="s">
        <v>15</v>
      </c>
      <c r="U3" s="56">
        <f t="shared" si="2"/>
        <v>37.047096479195247</v>
      </c>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row>
    <row r="4" spans="1:233" s="2" customFormat="1" ht="15" customHeight="1" x14ac:dyDescent="0.15">
      <c r="A4" s="2" t="s">
        <v>10</v>
      </c>
      <c r="C4" s="2" t="s">
        <v>192</v>
      </c>
      <c r="D4" s="2" t="s">
        <v>16</v>
      </c>
      <c r="E4" s="40" t="s">
        <v>513</v>
      </c>
      <c r="F4" s="2" t="s">
        <v>176</v>
      </c>
      <c r="G4" s="2" t="s">
        <v>11</v>
      </c>
      <c r="H4" s="9"/>
      <c r="I4" s="9"/>
      <c r="J4" s="2" t="s">
        <v>12</v>
      </c>
      <c r="K4" s="2" t="s">
        <v>193</v>
      </c>
      <c r="L4" s="40"/>
      <c r="M4" s="9">
        <v>37.440000000000005</v>
      </c>
      <c r="N4" s="41">
        <f t="shared" si="0"/>
        <v>24.456202233980015</v>
      </c>
      <c r="O4" s="12"/>
      <c r="Q4" s="12" t="s">
        <v>1044</v>
      </c>
      <c r="R4" s="55">
        <v>78</v>
      </c>
      <c r="S4" s="9">
        <f t="shared" si="1"/>
        <v>86.666666666666671</v>
      </c>
      <c r="T4" s="2" t="s">
        <v>15</v>
      </c>
      <c r="U4" s="56">
        <f t="shared" si="2"/>
        <v>35.164961787184012</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row>
    <row r="5" spans="1:233" s="2" customFormat="1" ht="15" customHeight="1" x14ac:dyDescent="0.15">
      <c r="A5" s="2" t="s">
        <v>10</v>
      </c>
      <c r="C5" s="2">
        <v>11816093</v>
      </c>
      <c r="D5" s="2" t="s">
        <v>194</v>
      </c>
      <c r="E5" s="40" t="s">
        <v>513</v>
      </c>
      <c r="F5" s="2" t="s">
        <v>176</v>
      </c>
      <c r="G5" s="2" t="s">
        <v>11</v>
      </c>
      <c r="H5" s="9"/>
      <c r="I5" s="9"/>
      <c r="J5" s="2" t="s">
        <v>12</v>
      </c>
      <c r="K5" s="2" t="s">
        <v>195</v>
      </c>
      <c r="L5" s="40"/>
      <c r="M5" s="9">
        <v>32.825000000000003</v>
      </c>
      <c r="N5" s="41">
        <f t="shared" si="0"/>
        <v>21.441635639166503</v>
      </c>
      <c r="O5" s="12"/>
      <c r="Q5" s="12" t="s">
        <v>196</v>
      </c>
      <c r="R5" s="55">
        <v>68</v>
      </c>
      <c r="S5" s="9">
        <f t="shared" si="1"/>
        <v>75.555555555555557</v>
      </c>
      <c r="T5" s="2" t="s">
        <v>13</v>
      </c>
      <c r="U5" s="56">
        <f t="shared" si="2"/>
        <v>30.753308511333206</v>
      </c>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row>
    <row r="6" spans="1:233" s="2" customFormat="1" ht="15" customHeight="1" x14ac:dyDescent="0.15">
      <c r="A6" s="2" t="s">
        <v>10</v>
      </c>
      <c r="C6" s="2">
        <v>11916007</v>
      </c>
      <c r="D6" s="2" t="s">
        <v>17</v>
      </c>
      <c r="E6" s="40" t="s">
        <v>513</v>
      </c>
      <c r="F6" s="2" t="s">
        <v>176</v>
      </c>
      <c r="G6" s="2" t="s">
        <v>11</v>
      </c>
      <c r="H6" s="9"/>
      <c r="I6" s="9"/>
      <c r="J6" s="2" t="s">
        <v>12</v>
      </c>
      <c r="K6" s="2" t="s">
        <v>197</v>
      </c>
      <c r="L6" s="40"/>
      <c r="M6" s="9">
        <v>26.753999999999998</v>
      </c>
      <c r="N6" s="41">
        <f t="shared" si="0"/>
        <v>17.475994513031548</v>
      </c>
      <c r="O6" s="12"/>
      <c r="Q6" s="12" t="s">
        <v>198</v>
      </c>
      <c r="R6" s="55">
        <v>68</v>
      </c>
      <c r="S6" s="9">
        <f t="shared" si="1"/>
        <v>75.555555555555557</v>
      </c>
      <c r="T6" s="2" t="s">
        <v>13</v>
      </c>
      <c r="U6" s="56">
        <f t="shared" si="2"/>
        <v>27.580795610425241</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row>
    <row r="7" spans="1:233" s="2" customFormat="1" ht="15" customHeight="1" x14ac:dyDescent="0.15">
      <c r="A7" s="2" t="s">
        <v>10</v>
      </c>
      <c r="C7" s="2">
        <v>11616073</v>
      </c>
      <c r="D7" s="2" t="s">
        <v>23</v>
      </c>
      <c r="E7" s="40" t="s">
        <v>513</v>
      </c>
      <c r="F7" s="2" t="s">
        <v>176</v>
      </c>
      <c r="G7" s="2" t="s">
        <v>11</v>
      </c>
      <c r="H7" s="9"/>
      <c r="I7" s="9"/>
      <c r="J7" s="2" t="s">
        <v>12</v>
      </c>
      <c r="K7" s="2" t="s">
        <v>199</v>
      </c>
      <c r="L7" s="40"/>
      <c r="M7" s="9">
        <v>18.913999999999998</v>
      </c>
      <c r="N7" s="41">
        <f t="shared" si="0"/>
        <v>12.35482395976223</v>
      </c>
      <c r="O7" s="12" t="s">
        <v>200</v>
      </c>
      <c r="Q7" s="12" t="s">
        <v>201</v>
      </c>
      <c r="R7" s="55">
        <v>68</v>
      </c>
      <c r="S7" s="9">
        <f t="shared" si="1"/>
        <v>75.555555555555557</v>
      </c>
      <c r="T7" s="2" t="s">
        <v>13</v>
      </c>
      <c r="U7" s="56">
        <f t="shared" si="2"/>
        <v>23.483859167809786</v>
      </c>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row>
    <row r="8" spans="1:233" s="2" customFormat="1" ht="15" customHeight="1" x14ac:dyDescent="0.15">
      <c r="A8" s="2" t="s">
        <v>10</v>
      </c>
      <c r="C8" s="2">
        <v>12016104</v>
      </c>
      <c r="D8" s="2" t="s">
        <v>32</v>
      </c>
      <c r="E8" s="40" t="s">
        <v>513</v>
      </c>
      <c r="F8" s="2" t="s">
        <v>176</v>
      </c>
      <c r="G8" s="2" t="s">
        <v>11</v>
      </c>
      <c r="H8" s="9"/>
      <c r="I8" s="9"/>
      <c r="J8" s="2" t="s">
        <v>202</v>
      </c>
      <c r="K8" s="2" t="s">
        <v>203</v>
      </c>
      <c r="L8" s="40"/>
      <c r="M8" s="9">
        <v>7</v>
      </c>
      <c r="N8" s="41">
        <f t="shared" si="0"/>
        <v>4.5724737082761768</v>
      </c>
      <c r="O8" s="12"/>
      <c r="Q8" s="12" t="s">
        <v>204</v>
      </c>
      <c r="R8" s="55">
        <v>68</v>
      </c>
      <c r="S8" s="9">
        <f t="shared" si="1"/>
        <v>75.555555555555557</v>
      </c>
      <c r="T8" s="2" t="s">
        <v>13</v>
      </c>
      <c r="U8" s="56">
        <f t="shared" si="2"/>
        <v>17.257978966620943</v>
      </c>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row>
    <row r="9" spans="1:233" s="2" customFormat="1" ht="15" customHeight="1" x14ac:dyDescent="0.15">
      <c r="A9" s="2" t="s">
        <v>10</v>
      </c>
      <c r="C9" s="2">
        <v>11716074</v>
      </c>
      <c r="D9" s="2" t="s">
        <v>18</v>
      </c>
      <c r="E9" s="40" t="s">
        <v>513</v>
      </c>
      <c r="F9" s="2" t="s">
        <v>176</v>
      </c>
      <c r="G9" s="2" t="s">
        <v>11</v>
      </c>
      <c r="H9" s="9"/>
      <c r="I9" s="9"/>
      <c r="J9" s="2" t="s">
        <v>202</v>
      </c>
      <c r="K9" s="2" t="s">
        <v>205</v>
      </c>
      <c r="L9" s="40"/>
      <c r="M9" s="9">
        <v>2.722</v>
      </c>
      <c r="N9" s="41">
        <f t="shared" si="0"/>
        <v>1.7780390619896793</v>
      </c>
      <c r="O9" s="12"/>
      <c r="Q9" s="12" t="s">
        <v>206</v>
      </c>
      <c r="R9" s="55">
        <v>69</v>
      </c>
      <c r="S9" s="9">
        <f t="shared" si="1"/>
        <v>76.666666666666671</v>
      </c>
      <c r="T9" s="2" t="s">
        <v>13</v>
      </c>
      <c r="U9" s="56">
        <f t="shared" si="2"/>
        <v>15.222431249591745</v>
      </c>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row>
    <row r="10" spans="1:233" s="2" customFormat="1" ht="15" customHeight="1" x14ac:dyDescent="0.15">
      <c r="A10" s="2" t="s">
        <v>10</v>
      </c>
      <c r="C10" s="2">
        <v>11816069</v>
      </c>
      <c r="D10" s="2" t="s">
        <v>25</v>
      </c>
      <c r="E10" s="40" t="s">
        <v>513</v>
      </c>
      <c r="F10" s="2" t="s">
        <v>176</v>
      </c>
      <c r="G10" s="2" t="s">
        <v>11</v>
      </c>
      <c r="H10" s="9"/>
      <c r="I10" s="9"/>
      <c r="J10" s="2" t="s">
        <v>202</v>
      </c>
      <c r="L10" s="40"/>
      <c r="M10" s="9"/>
      <c r="N10" s="41"/>
      <c r="O10" s="12"/>
      <c r="Q10" s="12" t="s">
        <v>207</v>
      </c>
      <c r="R10" s="55">
        <v>88</v>
      </c>
      <c r="S10" s="9">
        <f t="shared" si="1"/>
        <v>97.777777777777771</v>
      </c>
      <c r="T10" s="2" t="s">
        <v>13</v>
      </c>
      <c r="U10" s="56">
        <f t="shared" si="2"/>
        <v>17.600000000000001</v>
      </c>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row>
    <row r="11" spans="1:233" s="2" customFormat="1" ht="15" customHeight="1" x14ac:dyDescent="0.15">
      <c r="A11" s="2" t="s">
        <v>10</v>
      </c>
      <c r="C11" s="2">
        <v>11816065</v>
      </c>
      <c r="D11" s="2" t="s">
        <v>26</v>
      </c>
      <c r="E11" s="40" t="s">
        <v>513</v>
      </c>
      <c r="F11" s="2" t="s">
        <v>176</v>
      </c>
      <c r="G11" s="2" t="s">
        <v>11</v>
      </c>
      <c r="H11" s="9"/>
      <c r="I11" s="9"/>
      <c r="J11" s="2" t="s">
        <v>202</v>
      </c>
      <c r="L11" s="40"/>
      <c r="M11" s="9"/>
      <c r="N11" s="41"/>
      <c r="O11" s="12" t="s">
        <v>86</v>
      </c>
      <c r="P11" s="2">
        <v>9</v>
      </c>
      <c r="Q11" s="12" t="s">
        <v>208</v>
      </c>
      <c r="R11" s="55">
        <v>78</v>
      </c>
      <c r="S11" s="9">
        <f t="shared" si="1"/>
        <v>86.666666666666671</v>
      </c>
      <c r="T11" s="2" t="s">
        <v>27</v>
      </c>
      <c r="U11" s="56">
        <f t="shared" si="2"/>
        <v>17.400000000000002</v>
      </c>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row>
    <row r="12" spans="1:233" s="2" customFormat="1" ht="15" customHeight="1" x14ac:dyDescent="0.15">
      <c r="A12" s="2" t="s">
        <v>10</v>
      </c>
      <c r="C12" s="2">
        <v>11816068</v>
      </c>
      <c r="D12" s="2" t="s">
        <v>209</v>
      </c>
      <c r="E12" s="40" t="s">
        <v>513</v>
      </c>
      <c r="F12" s="2" t="s">
        <v>176</v>
      </c>
      <c r="G12" s="2" t="s">
        <v>11</v>
      </c>
      <c r="H12" s="9"/>
      <c r="I12" s="9"/>
      <c r="J12" s="2" t="s">
        <v>202</v>
      </c>
      <c r="L12" s="40"/>
      <c r="M12" s="9"/>
      <c r="N12" s="41"/>
      <c r="O12" s="12"/>
      <c r="Q12" s="12" t="s">
        <v>210</v>
      </c>
      <c r="R12" s="55">
        <v>80</v>
      </c>
      <c r="S12" s="9">
        <f t="shared" si="1"/>
        <v>88.888888888888886</v>
      </c>
      <c r="T12" s="2" t="s">
        <v>13</v>
      </c>
      <c r="U12" s="56">
        <f t="shared" si="2"/>
        <v>16</v>
      </c>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row>
    <row r="13" spans="1:233" s="2" customFormat="1" ht="15" customHeight="1" x14ac:dyDescent="0.15">
      <c r="A13" s="2" t="s">
        <v>10</v>
      </c>
      <c r="C13" s="2">
        <v>12016106</v>
      </c>
      <c r="D13" s="2" t="s">
        <v>34</v>
      </c>
      <c r="E13" s="40" t="s">
        <v>513</v>
      </c>
      <c r="F13" s="2" t="s">
        <v>176</v>
      </c>
      <c r="G13" s="2" t="s">
        <v>11</v>
      </c>
      <c r="H13" s="9"/>
      <c r="I13" s="9"/>
      <c r="J13" s="2" t="s">
        <v>202</v>
      </c>
      <c r="L13" s="40"/>
      <c r="M13" s="9"/>
      <c r="N13" s="41"/>
      <c r="O13" s="12"/>
      <c r="Q13" s="12" t="s">
        <v>211</v>
      </c>
      <c r="R13" s="55">
        <v>78</v>
      </c>
      <c r="S13" s="9">
        <f t="shared" si="1"/>
        <v>86.666666666666671</v>
      </c>
      <c r="T13" s="2" t="s">
        <v>13</v>
      </c>
      <c r="U13" s="56">
        <f t="shared" si="2"/>
        <v>15.600000000000001</v>
      </c>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row>
    <row r="14" spans="1:233" s="2" customFormat="1" ht="15" customHeight="1" x14ac:dyDescent="0.15">
      <c r="A14" s="2" t="s">
        <v>10</v>
      </c>
      <c r="C14" s="2">
        <v>11816080</v>
      </c>
      <c r="D14" s="2" t="s">
        <v>29</v>
      </c>
      <c r="E14" s="40" t="s">
        <v>513</v>
      </c>
      <c r="F14" s="2" t="s">
        <v>30</v>
      </c>
      <c r="G14" s="2" t="s">
        <v>11</v>
      </c>
      <c r="H14" s="9"/>
      <c r="I14" s="9"/>
      <c r="J14" s="2" t="s">
        <v>202</v>
      </c>
      <c r="L14" s="40"/>
      <c r="M14" s="9"/>
      <c r="N14" s="41"/>
      <c r="O14" s="12"/>
      <c r="Q14" s="12" t="s">
        <v>212</v>
      </c>
      <c r="R14" s="55">
        <v>70</v>
      </c>
      <c r="S14" s="9">
        <f t="shared" si="1"/>
        <v>77.777777777777786</v>
      </c>
      <c r="U14" s="56">
        <f t="shared" si="2"/>
        <v>14.000000000000004</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row>
    <row r="15" spans="1:233" s="2" customFormat="1" ht="15" customHeight="1" x14ac:dyDescent="0.15">
      <c r="A15" s="2" t="s">
        <v>10</v>
      </c>
      <c r="C15" s="2">
        <v>11816070</v>
      </c>
      <c r="D15" s="2" t="s">
        <v>31</v>
      </c>
      <c r="E15" s="40" t="s">
        <v>513</v>
      </c>
      <c r="F15" s="2" t="s">
        <v>176</v>
      </c>
      <c r="G15" s="2" t="s">
        <v>11</v>
      </c>
      <c r="H15" s="9"/>
      <c r="I15" s="9"/>
      <c r="J15" s="2" t="s">
        <v>202</v>
      </c>
      <c r="L15" s="40"/>
      <c r="M15" s="9"/>
      <c r="N15" s="41"/>
      <c r="O15" s="12"/>
      <c r="Q15" s="12" t="s">
        <v>213</v>
      </c>
      <c r="R15" s="55">
        <v>70</v>
      </c>
      <c r="S15" s="9">
        <f t="shared" si="1"/>
        <v>77.777777777777786</v>
      </c>
      <c r="U15" s="56">
        <f t="shared" si="2"/>
        <v>14.000000000000004</v>
      </c>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row>
    <row r="16" spans="1:233" s="2" customFormat="1" ht="15" customHeight="1" x14ac:dyDescent="0.15">
      <c r="A16" s="2" t="s">
        <v>10</v>
      </c>
      <c r="C16" s="2">
        <v>11716075</v>
      </c>
      <c r="D16" s="2" t="s">
        <v>214</v>
      </c>
      <c r="E16" s="40" t="s">
        <v>513</v>
      </c>
      <c r="F16" s="2" t="s">
        <v>176</v>
      </c>
      <c r="G16" s="2" t="s">
        <v>11</v>
      </c>
      <c r="H16" s="9"/>
      <c r="I16" s="9"/>
      <c r="J16" s="2" t="s">
        <v>202</v>
      </c>
      <c r="L16" s="40"/>
      <c r="M16" s="9"/>
      <c r="N16" s="41"/>
      <c r="O16" s="12"/>
      <c r="Q16" s="12" t="s">
        <v>215</v>
      </c>
      <c r="R16" s="55">
        <v>69</v>
      </c>
      <c r="S16" s="9">
        <f t="shared" si="1"/>
        <v>76.666666666666671</v>
      </c>
      <c r="U16" s="56">
        <f t="shared" si="2"/>
        <v>13.8</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row>
    <row r="17" spans="1:233" s="2" customFormat="1" ht="15" customHeight="1" x14ac:dyDescent="0.15">
      <c r="A17" s="2" t="s">
        <v>10</v>
      </c>
      <c r="C17" s="2">
        <v>11716076</v>
      </c>
      <c r="D17" s="2" t="s">
        <v>216</v>
      </c>
      <c r="E17" s="40" t="s">
        <v>513</v>
      </c>
      <c r="F17" s="2" t="s">
        <v>176</v>
      </c>
      <c r="G17" s="2" t="s">
        <v>11</v>
      </c>
      <c r="H17" s="9"/>
      <c r="I17" s="9"/>
      <c r="J17" s="2" t="s">
        <v>202</v>
      </c>
      <c r="L17" s="40"/>
      <c r="M17" s="9"/>
      <c r="N17" s="41"/>
      <c r="O17" s="12"/>
      <c r="Q17" s="12" t="s">
        <v>217</v>
      </c>
      <c r="R17" s="55">
        <v>68</v>
      </c>
      <c r="S17" s="9">
        <f t="shared" si="1"/>
        <v>75.555555555555557</v>
      </c>
      <c r="U17" s="56">
        <f t="shared" si="2"/>
        <v>13.600000000000001</v>
      </c>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row>
    <row r="18" spans="1:233" s="2" customFormat="1" ht="15" customHeight="1" x14ac:dyDescent="0.15">
      <c r="A18" s="2" t="s">
        <v>10</v>
      </c>
      <c r="C18" s="2" t="s">
        <v>218</v>
      </c>
      <c r="D18" s="2" t="s">
        <v>219</v>
      </c>
      <c r="E18" s="40" t="s">
        <v>513</v>
      </c>
      <c r="F18" s="2" t="s">
        <v>176</v>
      </c>
      <c r="G18" s="2" t="s">
        <v>11</v>
      </c>
      <c r="H18" s="9"/>
      <c r="I18" s="9"/>
      <c r="J18" s="2" t="s">
        <v>12</v>
      </c>
      <c r="L18" s="40"/>
      <c r="M18" s="9"/>
      <c r="N18" s="41"/>
      <c r="O18" s="12"/>
      <c r="Q18" s="12" t="s">
        <v>220</v>
      </c>
      <c r="R18" s="55">
        <v>68</v>
      </c>
      <c r="S18" s="9">
        <f t="shared" si="1"/>
        <v>75.555555555555557</v>
      </c>
      <c r="U18" s="56">
        <f t="shared" si="2"/>
        <v>13.600000000000001</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row>
    <row r="19" spans="1:233" s="2" customFormat="1" ht="15" customHeight="1" x14ac:dyDescent="0.15">
      <c r="A19" s="2" t="s">
        <v>10</v>
      </c>
      <c r="C19" s="2">
        <v>11716071</v>
      </c>
      <c r="D19" s="2" t="s">
        <v>24</v>
      </c>
      <c r="E19" s="40" t="s">
        <v>513</v>
      </c>
      <c r="F19" s="2" t="s">
        <v>176</v>
      </c>
      <c r="G19" s="2" t="s">
        <v>11</v>
      </c>
      <c r="H19" s="9"/>
      <c r="I19" s="9"/>
      <c r="J19" s="2" t="s">
        <v>202</v>
      </c>
      <c r="L19" s="40"/>
      <c r="M19" s="9"/>
      <c r="N19" s="41"/>
      <c r="O19" s="12"/>
      <c r="Q19" s="12" t="s">
        <v>221</v>
      </c>
      <c r="R19" s="55">
        <v>68</v>
      </c>
      <c r="S19" s="9">
        <f t="shared" si="1"/>
        <v>75.555555555555557</v>
      </c>
      <c r="U19" s="56">
        <f t="shared" si="2"/>
        <v>13.600000000000001</v>
      </c>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row>
    <row r="20" spans="1:233" s="2" customFormat="1" ht="15" customHeight="1" x14ac:dyDescent="0.15">
      <c r="A20" s="2" t="s">
        <v>10</v>
      </c>
      <c r="C20" s="2">
        <v>11816018</v>
      </c>
      <c r="D20" s="2" t="s">
        <v>14</v>
      </c>
      <c r="E20" s="40" t="s">
        <v>513</v>
      </c>
      <c r="F20" s="2" t="s">
        <v>176</v>
      </c>
      <c r="G20" s="2" t="s">
        <v>11</v>
      </c>
      <c r="H20" s="9"/>
      <c r="I20" s="9"/>
      <c r="J20" s="2" t="s">
        <v>12</v>
      </c>
      <c r="L20" s="40"/>
      <c r="M20" s="9"/>
      <c r="N20" s="41"/>
      <c r="O20" s="12"/>
      <c r="Q20" s="12" t="s">
        <v>222</v>
      </c>
      <c r="R20" s="55">
        <v>68</v>
      </c>
      <c r="S20" s="9">
        <f t="shared" si="1"/>
        <v>75.555555555555557</v>
      </c>
      <c r="U20" s="56">
        <f t="shared" si="2"/>
        <v>13.600000000000001</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row>
    <row r="21" spans="1:233" s="2" customFormat="1" ht="15" customHeight="1" x14ac:dyDescent="0.15">
      <c r="A21" s="2" t="s">
        <v>10</v>
      </c>
      <c r="C21" s="2">
        <v>11716026</v>
      </c>
      <c r="D21" s="2" t="s">
        <v>19</v>
      </c>
      <c r="E21" s="40" t="s">
        <v>513</v>
      </c>
      <c r="F21" s="2" t="s">
        <v>176</v>
      </c>
      <c r="G21" s="2" t="s">
        <v>11</v>
      </c>
      <c r="H21" s="9"/>
      <c r="I21" s="9"/>
      <c r="J21" s="2" t="s">
        <v>202</v>
      </c>
      <c r="L21" s="40"/>
      <c r="M21" s="9"/>
      <c r="N21" s="41"/>
      <c r="O21" s="12"/>
      <c r="Q21" s="12"/>
      <c r="R21" s="55">
        <v>66</v>
      </c>
      <c r="S21" s="9">
        <f t="shared" si="1"/>
        <v>73.333333333333329</v>
      </c>
      <c r="U21" s="56">
        <f t="shared" si="2"/>
        <v>13.200000000000001</v>
      </c>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row>
    <row r="22" spans="1:233" s="2" customFormat="1" ht="15" customHeight="1" x14ac:dyDescent="0.15">
      <c r="A22" s="2" t="s">
        <v>10</v>
      </c>
      <c r="C22" s="2">
        <v>11916012</v>
      </c>
      <c r="D22" s="2" t="s">
        <v>223</v>
      </c>
      <c r="E22" s="2" t="s">
        <v>224</v>
      </c>
      <c r="F22" s="2" t="s">
        <v>176</v>
      </c>
      <c r="G22" s="2" t="s">
        <v>11</v>
      </c>
      <c r="H22" s="9">
        <v>86.9</v>
      </c>
      <c r="I22" s="9">
        <f t="shared" ref="I22:I34" si="3">H22/$H$23*100</f>
        <v>95.599559955995588</v>
      </c>
      <c r="J22" s="2" t="s">
        <v>202</v>
      </c>
      <c r="K22" s="2" t="s">
        <v>225</v>
      </c>
      <c r="L22" s="40"/>
      <c r="M22" s="9">
        <v>13.712999999999999</v>
      </c>
      <c r="N22" s="41">
        <f>M22/$M$376*100</f>
        <v>15.324356037324691</v>
      </c>
      <c r="O22" s="12"/>
      <c r="Q22" s="12" t="s">
        <v>226</v>
      </c>
      <c r="R22" s="55">
        <v>88</v>
      </c>
      <c r="S22" s="9">
        <f t="shared" si="1"/>
        <v>97.777777777777771</v>
      </c>
      <c r="T22" s="2" t="s">
        <v>15</v>
      </c>
      <c r="U22" s="56">
        <f t="shared" ref="U22:U34" si="4">0.7*I22+0.15*N22+0.15*(P22+S22*0.9)</f>
        <v>82.418345374795607</v>
      </c>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row>
    <row r="23" spans="1:233" s="2" customFormat="1" ht="15" customHeight="1" x14ac:dyDescent="0.15">
      <c r="A23" s="2" t="s">
        <v>10</v>
      </c>
      <c r="C23" s="2">
        <v>11916107</v>
      </c>
      <c r="D23" s="2" t="s">
        <v>227</v>
      </c>
      <c r="E23" s="2" t="s">
        <v>224</v>
      </c>
      <c r="F23" s="2" t="s">
        <v>176</v>
      </c>
      <c r="G23" s="2" t="s">
        <v>11</v>
      </c>
      <c r="H23" s="9">
        <v>90.9</v>
      </c>
      <c r="I23" s="9">
        <f t="shared" si="3"/>
        <v>100</v>
      </c>
      <c r="J23" s="2" t="s">
        <v>202</v>
      </c>
      <c r="L23" s="40"/>
      <c r="M23" s="9"/>
      <c r="N23" s="41"/>
      <c r="O23" s="12" t="s">
        <v>228</v>
      </c>
      <c r="P23" s="2">
        <v>6</v>
      </c>
      <c r="Q23" s="12" t="s">
        <v>229</v>
      </c>
      <c r="R23" s="55">
        <v>88</v>
      </c>
      <c r="S23" s="9">
        <f t="shared" si="1"/>
        <v>97.777777777777771</v>
      </c>
      <c r="T23" s="2" t="s">
        <v>37</v>
      </c>
      <c r="U23" s="56">
        <f t="shared" si="4"/>
        <v>84.1</v>
      </c>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row>
    <row r="24" spans="1:233" s="2" customFormat="1" ht="15" customHeight="1" x14ac:dyDescent="0.15">
      <c r="A24" s="2" t="s">
        <v>360</v>
      </c>
      <c r="C24" s="2">
        <v>11916113</v>
      </c>
      <c r="D24" s="2" t="s">
        <v>230</v>
      </c>
      <c r="E24" s="2" t="s">
        <v>224</v>
      </c>
      <c r="F24" s="2" t="s">
        <v>176</v>
      </c>
      <c r="G24" s="2" t="s">
        <v>11</v>
      </c>
      <c r="H24" s="9">
        <v>87.5</v>
      </c>
      <c r="I24" s="9">
        <f t="shared" si="3"/>
        <v>96.259625962596246</v>
      </c>
      <c r="J24" s="2" t="s">
        <v>202</v>
      </c>
      <c r="L24" s="40"/>
      <c r="M24" s="9"/>
      <c r="N24" s="41"/>
      <c r="O24" s="12" t="s">
        <v>231</v>
      </c>
      <c r="P24" s="2">
        <v>5</v>
      </c>
      <c r="Q24" s="12" t="s">
        <v>232</v>
      </c>
      <c r="R24" s="55">
        <v>88</v>
      </c>
      <c r="S24" s="9">
        <f t="shared" si="1"/>
        <v>97.777777777777771</v>
      </c>
      <c r="T24" s="2" t="s">
        <v>13</v>
      </c>
      <c r="U24" s="56">
        <f t="shared" si="4"/>
        <v>81.331738173817371</v>
      </c>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row>
    <row r="25" spans="1:233" s="2" customFormat="1" ht="15" customHeight="1" x14ac:dyDescent="0.15">
      <c r="A25" s="2" t="s">
        <v>10</v>
      </c>
      <c r="C25" s="2">
        <v>11916100</v>
      </c>
      <c r="D25" s="2" t="s">
        <v>233</v>
      </c>
      <c r="E25" s="2" t="s">
        <v>224</v>
      </c>
      <c r="F25" s="2" t="s">
        <v>176</v>
      </c>
      <c r="G25" s="2" t="s">
        <v>11</v>
      </c>
      <c r="H25" s="9">
        <v>91.55</v>
      </c>
      <c r="I25" s="9">
        <f t="shared" si="3"/>
        <v>100.71507150715071</v>
      </c>
      <c r="J25" s="2" t="s">
        <v>202</v>
      </c>
      <c r="L25" s="40"/>
      <c r="M25" s="9"/>
      <c r="N25" s="41"/>
      <c r="O25" s="12" t="s">
        <v>234</v>
      </c>
      <c r="P25" s="2">
        <v>2</v>
      </c>
      <c r="Q25" s="12" t="s">
        <v>235</v>
      </c>
      <c r="R25" s="55">
        <v>69</v>
      </c>
      <c r="S25" s="9">
        <f t="shared" si="1"/>
        <v>76.666666666666671</v>
      </c>
      <c r="T25" s="2" t="s">
        <v>13</v>
      </c>
      <c r="U25" s="56">
        <f t="shared" si="4"/>
        <v>81.150550055005496</v>
      </c>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row>
    <row r="26" spans="1:233" s="2" customFormat="1" ht="15" customHeight="1" x14ac:dyDescent="0.15">
      <c r="A26" s="2" t="s">
        <v>10</v>
      </c>
      <c r="C26" s="2">
        <v>11916105</v>
      </c>
      <c r="D26" s="2" t="s">
        <v>236</v>
      </c>
      <c r="E26" s="2" t="s">
        <v>224</v>
      </c>
      <c r="F26" s="2" t="s">
        <v>176</v>
      </c>
      <c r="G26" s="2" t="s">
        <v>11</v>
      </c>
      <c r="H26" s="9">
        <v>89.45</v>
      </c>
      <c r="I26" s="9">
        <f t="shared" si="3"/>
        <v>98.404840484048407</v>
      </c>
      <c r="J26" s="2" t="s">
        <v>202</v>
      </c>
      <c r="L26" s="40"/>
      <c r="M26" s="9"/>
      <c r="N26" s="41"/>
      <c r="O26" s="12" t="s">
        <v>28</v>
      </c>
      <c r="P26" s="2">
        <v>5</v>
      </c>
      <c r="Q26" s="12" t="s">
        <v>237</v>
      </c>
      <c r="R26" s="55">
        <v>76</v>
      </c>
      <c r="S26" s="9">
        <f t="shared" si="1"/>
        <v>84.444444444444443</v>
      </c>
      <c r="T26" s="2" t="s">
        <v>13</v>
      </c>
      <c r="U26" s="56">
        <f t="shared" si="4"/>
        <v>81.033388338833888</v>
      </c>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row>
    <row r="27" spans="1:233" s="2" customFormat="1" ht="15" customHeight="1" x14ac:dyDescent="0.15">
      <c r="A27" s="2" t="s">
        <v>10</v>
      </c>
      <c r="C27" s="2">
        <v>11916103</v>
      </c>
      <c r="D27" s="2" t="s">
        <v>238</v>
      </c>
      <c r="E27" s="2" t="s">
        <v>224</v>
      </c>
      <c r="F27" s="2" t="s">
        <v>176</v>
      </c>
      <c r="G27" s="2" t="s">
        <v>11</v>
      </c>
      <c r="H27" s="9">
        <v>89.7</v>
      </c>
      <c r="I27" s="9">
        <f t="shared" si="3"/>
        <v>98.679867986798669</v>
      </c>
      <c r="J27" s="2" t="s">
        <v>202</v>
      </c>
      <c r="L27" s="40"/>
      <c r="M27" s="9"/>
      <c r="N27" s="41"/>
      <c r="O27" s="12"/>
      <c r="Q27" s="12" t="s">
        <v>239</v>
      </c>
      <c r="R27" s="55">
        <v>78</v>
      </c>
      <c r="S27" s="9">
        <f t="shared" si="1"/>
        <v>86.666666666666671</v>
      </c>
      <c r="T27" s="2" t="s">
        <v>13</v>
      </c>
      <c r="U27" s="56">
        <f t="shared" si="4"/>
        <v>80.775907590759061</v>
      </c>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row>
    <row r="28" spans="1:233" s="2" customFormat="1" ht="15" customHeight="1" x14ac:dyDescent="0.15">
      <c r="A28" s="2" t="s">
        <v>10</v>
      </c>
      <c r="C28" s="2">
        <v>11916104</v>
      </c>
      <c r="D28" s="2" t="s">
        <v>240</v>
      </c>
      <c r="E28" s="2" t="s">
        <v>224</v>
      </c>
      <c r="F28" s="2" t="s">
        <v>176</v>
      </c>
      <c r="G28" s="2" t="s">
        <v>11</v>
      </c>
      <c r="H28" s="9">
        <v>89.2</v>
      </c>
      <c r="I28" s="9">
        <f t="shared" si="3"/>
        <v>98.12981298129813</v>
      </c>
      <c r="J28" s="2" t="s">
        <v>202</v>
      </c>
      <c r="L28" s="40"/>
      <c r="M28" s="9"/>
      <c r="N28" s="41"/>
      <c r="O28" s="12" t="s">
        <v>241</v>
      </c>
      <c r="P28" s="2">
        <v>2</v>
      </c>
      <c r="Q28" s="12" t="s">
        <v>242</v>
      </c>
      <c r="R28" s="55">
        <v>78</v>
      </c>
      <c r="S28" s="9">
        <f t="shared" si="1"/>
        <v>86.666666666666671</v>
      </c>
      <c r="T28" s="2" t="s">
        <v>13</v>
      </c>
      <c r="U28" s="56">
        <f t="shared" si="4"/>
        <v>80.690869086908691</v>
      </c>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row>
    <row r="29" spans="1:233" s="2" customFormat="1" ht="15" customHeight="1" x14ac:dyDescent="0.15">
      <c r="A29" s="2" t="s">
        <v>10</v>
      </c>
      <c r="C29" s="2">
        <v>11916108</v>
      </c>
      <c r="D29" s="2" t="s">
        <v>243</v>
      </c>
      <c r="E29" s="2" t="s">
        <v>224</v>
      </c>
      <c r="F29" s="2" t="s">
        <v>176</v>
      </c>
      <c r="G29" s="2" t="s">
        <v>11</v>
      </c>
      <c r="H29" s="9">
        <v>87.94</v>
      </c>
      <c r="I29" s="9">
        <f t="shared" si="3"/>
        <v>96.743674367436739</v>
      </c>
      <c r="J29" s="2" t="s">
        <v>202</v>
      </c>
      <c r="L29" s="40"/>
      <c r="M29" s="9"/>
      <c r="N29" s="41"/>
      <c r="O29" s="12" t="s">
        <v>244</v>
      </c>
      <c r="P29" s="2">
        <v>3</v>
      </c>
      <c r="Q29" s="12" t="s">
        <v>245</v>
      </c>
      <c r="R29" s="55">
        <v>78</v>
      </c>
      <c r="S29" s="9">
        <f t="shared" si="1"/>
        <v>86.666666666666671</v>
      </c>
      <c r="T29" s="2" t="s">
        <v>13</v>
      </c>
      <c r="U29" s="56">
        <f t="shared" si="4"/>
        <v>79.87057205720572</v>
      </c>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row>
    <row r="30" spans="1:233" s="2" customFormat="1" ht="15" customHeight="1" x14ac:dyDescent="0.15">
      <c r="A30" s="2" t="s">
        <v>10</v>
      </c>
      <c r="C30" s="2">
        <v>11916098</v>
      </c>
      <c r="D30" s="2" t="s">
        <v>246</v>
      </c>
      <c r="E30" s="2" t="s">
        <v>224</v>
      </c>
      <c r="F30" s="2" t="s">
        <v>176</v>
      </c>
      <c r="G30" s="2" t="s">
        <v>11</v>
      </c>
      <c r="H30" s="9">
        <v>88.3</v>
      </c>
      <c r="I30" s="9">
        <f t="shared" si="3"/>
        <v>97.139713971397128</v>
      </c>
      <c r="J30" s="2" t="s">
        <v>202</v>
      </c>
      <c r="L30" s="40"/>
      <c r="M30" s="9"/>
      <c r="N30" s="41"/>
      <c r="O30" s="12" t="s">
        <v>247</v>
      </c>
      <c r="P30" s="2">
        <v>2</v>
      </c>
      <c r="Q30" s="12" t="s">
        <v>248</v>
      </c>
      <c r="R30" s="55">
        <v>68</v>
      </c>
      <c r="S30" s="9">
        <f t="shared" si="1"/>
        <v>75.555555555555557</v>
      </c>
      <c r="U30" s="56">
        <f t="shared" si="4"/>
        <v>78.497799779977981</v>
      </c>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row>
    <row r="31" spans="1:233" s="2" customFormat="1" ht="15" customHeight="1" x14ac:dyDescent="0.15">
      <c r="A31" s="2" t="s">
        <v>10</v>
      </c>
      <c r="C31" s="2">
        <v>11916102</v>
      </c>
      <c r="D31" s="2" t="s">
        <v>249</v>
      </c>
      <c r="E31" s="2" t="s">
        <v>224</v>
      </c>
      <c r="F31" s="2" t="s">
        <v>176</v>
      </c>
      <c r="G31" s="2" t="s">
        <v>11</v>
      </c>
      <c r="H31" s="9">
        <v>87.35</v>
      </c>
      <c r="I31" s="9">
        <f t="shared" si="3"/>
        <v>96.094609460946074</v>
      </c>
      <c r="J31" s="2" t="s">
        <v>202</v>
      </c>
      <c r="L31" s="40"/>
      <c r="M31" s="9"/>
      <c r="N31" s="41"/>
      <c r="O31" s="12"/>
      <c r="Q31" s="12" t="s">
        <v>250</v>
      </c>
      <c r="R31" s="55">
        <v>68</v>
      </c>
      <c r="S31" s="9">
        <f t="shared" si="1"/>
        <v>75.555555555555557</v>
      </c>
      <c r="U31" s="56">
        <f t="shared" si="4"/>
        <v>77.466226622662248</v>
      </c>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row>
    <row r="32" spans="1:233" s="2" customFormat="1" ht="15" customHeight="1" x14ac:dyDescent="0.15">
      <c r="A32" s="2" t="s">
        <v>10</v>
      </c>
      <c r="C32" s="2">
        <v>11916110</v>
      </c>
      <c r="D32" s="2" t="s">
        <v>251</v>
      </c>
      <c r="E32" s="2" t="s">
        <v>224</v>
      </c>
      <c r="F32" s="2" t="s">
        <v>176</v>
      </c>
      <c r="G32" s="2" t="s">
        <v>11</v>
      </c>
      <c r="H32" s="9">
        <v>87.74</v>
      </c>
      <c r="I32" s="9">
        <f t="shared" si="3"/>
        <v>96.523652365236515</v>
      </c>
      <c r="J32" s="2" t="s">
        <v>202</v>
      </c>
      <c r="L32" s="40"/>
      <c r="M32" s="9"/>
      <c r="N32" s="41"/>
      <c r="O32" s="12"/>
      <c r="Q32" s="12" t="s">
        <v>252</v>
      </c>
      <c r="R32" s="55">
        <v>66</v>
      </c>
      <c r="S32" s="9">
        <f t="shared" si="1"/>
        <v>73.333333333333329</v>
      </c>
      <c r="U32" s="56">
        <f t="shared" si="4"/>
        <v>77.466556655665556</v>
      </c>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row>
    <row r="33" spans="1:233" s="2" customFormat="1" ht="15" customHeight="1" x14ac:dyDescent="0.15">
      <c r="A33" s="2" t="s">
        <v>10</v>
      </c>
      <c r="C33" s="2">
        <v>11916099</v>
      </c>
      <c r="D33" s="2" t="s">
        <v>253</v>
      </c>
      <c r="E33" s="2" t="s">
        <v>224</v>
      </c>
      <c r="F33" s="2" t="s">
        <v>176</v>
      </c>
      <c r="G33" s="2" t="s">
        <v>11</v>
      </c>
      <c r="H33" s="9">
        <v>86.65</v>
      </c>
      <c r="I33" s="9">
        <f t="shared" si="3"/>
        <v>95.324532453245325</v>
      </c>
      <c r="J33" s="2" t="s">
        <v>202</v>
      </c>
      <c r="L33" s="40"/>
      <c r="M33" s="9"/>
      <c r="N33" s="41"/>
      <c r="O33" s="12"/>
      <c r="Q33" s="12" t="s">
        <v>254</v>
      </c>
      <c r="R33" s="55">
        <v>67</v>
      </c>
      <c r="S33" s="9">
        <f t="shared" si="1"/>
        <v>74.444444444444443</v>
      </c>
      <c r="U33" s="56">
        <f t="shared" si="4"/>
        <v>76.777172717271725</v>
      </c>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row>
    <row r="34" spans="1:233" s="2" customFormat="1" ht="15" customHeight="1" x14ac:dyDescent="0.15">
      <c r="A34" s="2" t="s">
        <v>10</v>
      </c>
      <c r="C34" s="2">
        <v>11916111</v>
      </c>
      <c r="D34" s="2" t="s">
        <v>255</v>
      </c>
      <c r="E34" s="2" t="s">
        <v>224</v>
      </c>
      <c r="F34" s="2" t="s">
        <v>176</v>
      </c>
      <c r="G34" s="2" t="s">
        <v>11</v>
      </c>
      <c r="H34" s="9">
        <v>85.78</v>
      </c>
      <c r="I34" s="9">
        <f t="shared" si="3"/>
        <v>94.367436743674361</v>
      </c>
      <c r="J34" s="2" t="s">
        <v>202</v>
      </c>
      <c r="L34" s="40"/>
      <c r="M34" s="9"/>
      <c r="N34" s="41"/>
      <c r="O34" s="12"/>
      <c r="Q34" s="12" t="s">
        <v>256</v>
      </c>
      <c r="R34" s="55">
        <v>67</v>
      </c>
      <c r="S34" s="9">
        <f t="shared" si="1"/>
        <v>74.444444444444443</v>
      </c>
      <c r="U34" s="56">
        <f t="shared" si="4"/>
        <v>76.10720572057204</v>
      </c>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row>
    <row r="35" spans="1:233" s="2" customFormat="1" ht="15" customHeight="1" x14ac:dyDescent="0.15">
      <c r="A35" s="2" t="s">
        <v>10</v>
      </c>
      <c r="B35" s="2" t="s">
        <v>1055</v>
      </c>
      <c r="C35" s="2">
        <v>21816102</v>
      </c>
      <c r="D35" s="2" t="s">
        <v>257</v>
      </c>
      <c r="E35" s="40" t="s">
        <v>169</v>
      </c>
      <c r="F35" s="2" t="s">
        <v>176</v>
      </c>
      <c r="G35" s="2" t="s">
        <v>11</v>
      </c>
      <c r="H35" s="9"/>
      <c r="I35" s="9"/>
      <c r="J35" s="2" t="s">
        <v>12</v>
      </c>
      <c r="K35" s="2" t="s">
        <v>258</v>
      </c>
      <c r="L35" s="40"/>
      <c r="M35" s="9">
        <v>20</v>
      </c>
      <c r="N35" s="41">
        <f t="shared" ref="N35:N42" si="5">M35/$M$379*100</f>
        <v>42.923981628535863</v>
      </c>
      <c r="O35" s="12"/>
      <c r="Q35" s="12" t="s">
        <v>259</v>
      </c>
      <c r="R35" s="55">
        <v>70</v>
      </c>
      <c r="S35" s="9">
        <f t="shared" si="1"/>
        <v>77.777777777777786</v>
      </c>
      <c r="T35" s="2" t="s">
        <v>15</v>
      </c>
      <c r="U35" s="56">
        <f t="shared" ref="U35:U45" si="6">0.8*N35+0.2*(P35+S35*0.9)</f>
        <v>48.339185302828696</v>
      </c>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row>
    <row r="36" spans="1:233" s="2" customFormat="1" ht="15" customHeight="1" x14ac:dyDescent="0.15">
      <c r="A36" s="2" t="s">
        <v>10</v>
      </c>
      <c r="C36" s="2">
        <v>21816097</v>
      </c>
      <c r="D36" s="2" t="s">
        <v>40</v>
      </c>
      <c r="E36" s="40" t="s">
        <v>169</v>
      </c>
      <c r="F36" s="2" t="s">
        <v>176</v>
      </c>
      <c r="G36" s="2" t="s">
        <v>11</v>
      </c>
      <c r="H36" s="9"/>
      <c r="I36" s="9"/>
      <c r="J36" s="2" t="s">
        <v>12</v>
      </c>
      <c r="K36" s="2" t="s">
        <v>260</v>
      </c>
      <c r="L36" s="40"/>
      <c r="M36" s="9">
        <v>15.116</v>
      </c>
      <c r="N36" s="41">
        <f t="shared" si="5"/>
        <v>32.441945314847402</v>
      </c>
      <c r="O36" s="12"/>
      <c r="Q36" s="12" t="s">
        <v>261</v>
      </c>
      <c r="R36" s="55">
        <v>68</v>
      </c>
      <c r="S36" s="9">
        <f t="shared" si="1"/>
        <v>75.555555555555557</v>
      </c>
      <c r="T36" s="2" t="s">
        <v>15</v>
      </c>
      <c r="U36" s="56">
        <f t="shared" si="6"/>
        <v>39.553556251877922</v>
      </c>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row>
    <row r="37" spans="1:233" s="2" customFormat="1" ht="15" customHeight="1" x14ac:dyDescent="0.15">
      <c r="A37" s="2" t="s">
        <v>10</v>
      </c>
      <c r="C37" s="2">
        <v>21816090</v>
      </c>
      <c r="D37" s="2" t="s">
        <v>262</v>
      </c>
      <c r="E37" s="40" t="s">
        <v>169</v>
      </c>
      <c r="F37" s="2" t="s">
        <v>176</v>
      </c>
      <c r="G37" s="2" t="s">
        <v>11</v>
      </c>
      <c r="H37" s="9"/>
      <c r="I37" s="9"/>
      <c r="J37" s="2" t="s">
        <v>12</v>
      </c>
      <c r="K37" s="2" t="s">
        <v>263</v>
      </c>
      <c r="L37" s="40"/>
      <c r="M37" s="9">
        <v>7.7220000000000004</v>
      </c>
      <c r="N37" s="41">
        <f t="shared" si="5"/>
        <v>16.572949306777698</v>
      </c>
      <c r="O37" s="12"/>
      <c r="Q37" s="12" t="s">
        <v>264</v>
      </c>
      <c r="R37" s="55">
        <v>76</v>
      </c>
      <c r="S37" s="9">
        <f t="shared" si="1"/>
        <v>84.444444444444443</v>
      </c>
      <c r="T37" s="2" t="s">
        <v>15</v>
      </c>
      <c r="U37" s="56">
        <f t="shared" si="6"/>
        <v>28.458359445422161</v>
      </c>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row>
    <row r="38" spans="1:233" s="2" customFormat="1" ht="15" customHeight="1" x14ac:dyDescent="0.15">
      <c r="A38" s="2" t="s">
        <v>10</v>
      </c>
      <c r="C38" s="2">
        <v>21816089</v>
      </c>
      <c r="D38" s="2" t="s">
        <v>42</v>
      </c>
      <c r="E38" s="40" t="s">
        <v>169</v>
      </c>
      <c r="F38" s="2" t="s">
        <v>176</v>
      </c>
      <c r="G38" s="2" t="s">
        <v>11</v>
      </c>
      <c r="H38" s="9"/>
      <c r="I38" s="9"/>
      <c r="J38" s="2" t="s">
        <v>12</v>
      </c>
      <c r="K38" s="2" t="s">
        <v>265</v>
      </c>
      <c r="L38" s="40"/>
      <c r="M38" s="9">
        <v>5.444</v>
      </c>
      <c r="N38" s="41">
        <f t="shared" si="5"/>
        <v>11.683907799287461</v>
      </c>
      <c r="O38" s="12" t="s">
        <v>266</v>
      </c>
      <c r="P38" s="2">
        <v>7</v>
      </c>
      <c r="Q38" s="12" t="s">
        <v>267</v>
      </c>
      <c r="R38" s="55">
        <v>78</v>
      </c>
      <c r="S38" s="9">
        <f t="shared" si="1"/>
        <v>86.666666666666671</v>
      </c>
      <c r="T38" s="2" t="s">
        <v>27</v>
      </c>
      <c r="U38" s="56">
        <f t="shared" si="6"/>
        <v>26.347126239429969</v>
      </c>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row>
    <row r="39" spans="1:233" s="2" customFormat="1" ht="15" customHeight="1" x14ac:dyDescent="0.15">
      <c r="A39" s="2" t="s">
        <v>10</v>
      </c>
      <c r="C39" s="2">
        <v>21816085</v>
      </c>
      <c r="D39" s="2" t="s">
        <v>35</v>
      </c>
      <c r="E39" s="40" t="s">
        <v>169</v>
      </c>
      <c r="F39" s="2" t="s">
        <v>176</v>
      </c>
      <c r="G39" s="2" t="s">
        <v>11</v>
      </c>
      <c r="H39" s="9"/>
      <c r="I39" s="9"/>
      <c r="J39" s="2" t="s">
        <v>12</v>
      </c>
      <c r="K39" s="2" t="s">
        <v>268</v>
      </c>
      <c r="L39" s="40"/>
      <c r="M39" s="9">
        <v>5.444</v>
      </c>
      <c r="N39" s="41">
        <f t="shared" si="5"/>
        <v>11.683907799287461</v>
      </c>
      <c r="O39" s="12"/>
      <c r="Q39" s="12"/>
      <c r="R39" s="55">
        <v>66</v>
      </c>
      <c r="S39" s="9">
        <f t="shared" si="1"/>
        <v>73.333333333333329</v>
      </c>
      <c r="T39" s="2" t="s">
        <v>13</v>
      </c>
      <c r="U39" s="56">
        <f t="shared" si="6"/>
        <v>22.547126239429971</v>
      </c>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row>
    <row r="40" spans="1:233" s="2" customFormat="1" ht="15" customHeight="1" x14ac:dyDescent="0.15">
      <c r="A40" s="2" t="s">
        <v>10</v>
      </c>
      <c r="C40" s="2">
        <v>21816086</v>
      </c>
      <c r="D40" s="2" t="s">
        <v>269</v>
      </c>
      <c r="E40" s="40" t="s">
        <v>169</v>
      </c>
      <c r="F40" s="2" t="s">
        <v>176</v>
      </c>
      <c r="G40" s="2" t="s">
        <v>11</v>
      </c>
      <c r="H40" s="9"/>
      <c r="I40" s="9"/>
      <c r="J40" s="2" t="s">
        <v>12</v>
      </c>
      <c r="K40" s="2" t="s">
        <v>270</v>
      </c>
      <c r="L40" s="40"/>
      <c r="M40" s="9">
        <v>5.2070000000000007</v>
      </c>
      <c r="N40" s="41">
        <f t="shared" si="5"/>
        <v>11.175258616989312</v>
      </c>
      <c r="O40" s="12"/>
      <c r="Q40" s="12" t="s">
        <v>271</v>
      </c>
      <c r="R40" s="55">
        <v>67</v>
      </c>
      <c r="S40" s="9">
        <f t="shared" si="1"/>
        <v>74.444444444444443</v>
      </c>
      <c r="T40" s="2" t="s">
        <v>13</v>
      </c>
      <c r="U40" s="56">
        <f t="shared" si="6"/>
        <v>22.34020689359145</v>
      </c>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row>
    <row r="41" spans="1:233" s="2" customFormat="1" ht="15" customHeight="1" x14ac:dyDescent="0.15">
      <c r="A41" s="2" t="s">
        <v>10</v>
      </c>
      <c r="C41" s="2">
        <v>21816091</v>
      </c>
      <c r="D41" s="2" t="s">
        <v>272</v>
      </c>
      <c r="E41" s="40" t="s">
        <v>169</v>
      </c>
      <c r="F41" s="2" t="s">
        <v>176</v>
      </c>
      <c r="G41" s="2" t="s">
        <v>11</v>
      </c>
      <c r="H41" s="9"/>
      <c r="I41" s="9"/>
      <c r="J41" s="2" t="s">
        <v>12</v>
      </c>
      <c r="K41" s="2" t="s">
        <v>273</v>
      </c>
      <c r="L41" s="40"/>
      <c r="M41" s="9">
        <v>3.1240000000000006</v>
      </c>
      <c r="N41" s="41">
        <f t="shared" si="5"/>
        <v>6.704725930377303</v>
      </c>
      <c r="O41" s="12"/>
      <c r="Q41" s="12" t="s">
        <v>274</v>
      </c>
      <c r="R41" s="55">
        <v>67</v>
      </c>
      <c r="S41" s="9">
        <f t="shared" si="1"/>
        <v>74.444444444444443</v>
      </c>
      <c r="U41" s="56">
        <f t="shared" si="6"/>
        <v>18.763780744301844</v>
      </c>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row>
    <row r="42" spans="1:233" s="2" customFormat="1" ht="15" customHeight="1" x14ac:dyDescent="0.15">
      <c r="A42" s="2" t="s">
        <v>10</v>
      </c>
      <c r="C42" s="2">
        <v>21816088</v>
      </c>
      <c r="D42" s="2" t="s">
        <v>41</v>
      </c>
      <c r="E42" s="40" t="s">
        <v>169</v>
      </c>
      <c r="F42" s="2" t="s">
        <v>176</v>
      </c>
      <c r="G42" s="2" t="s">
        <v>11</v>
      </c>
      <c r="H42" s="9"/>
      <c r="I42" s="9"/>
      <c r="J42" s="2" t="s">
        <v>12</v>
      </c>
      <c r="K42" s="2" t="s">
        <v>275</v>
      </c>
      <c r="L42" s="40"/>
      <c r="M42" s="9">
        <v>2</v>
      </c>
      <c r="N42" s="41">
        <f t="shared" si="5"/>
        <v>4.2923981628535861</v>
      </c>
      <c r="O42" s="12"/>
      <c r="Q42" s="12" t="s">
        <v>276</v>
      </c>
      <c r="R42" s="55">
        <v>68</v>
      </c>
      <c r="S42" s="9">
        <f t="shared" si="1"/>
        <v>75.555555555555557</v>
      </c>
      <c r="U42" s="56">
        <f t="shared" si="6"/>
        <v>17.033918530282872</v>
      </c>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row>
    <row r="43" spans="1:233" s="2" customFormat="1" ht="15" customHeight="1" x14ac:dyDescent="0.15">
      <c r="A43" s="2" t="s">
        <v>10</v>
      </c>
      <c r="C43" s="2">
        <v>21816093</v>
      </c>
      <c r="D43" s="2" t="s">
        <v>36</v>
      </c>
      <c r="E43" s="40" t="s">
        <v>169</v>
      </c>
      <c r="F43" s="2" t="s">
        <v>176</v>
      </c>
      <c r="G43" s="2" t="s">
        <v>11</v>
      </c>
      <c r="H43" s="9"/>
      <c r="I43" s="9"/>
      <c r="J43" s="2" t="s">
        <v>12</v>
      </c>
      <c r="L43" s="40"/>
      <c r="M43" s="9"/>
      <c r="N43" s="41"/>
      <c r="O43" s="12"/>
      <c r="Q43" s="12" t="s">
        <v>277</v>
      </c>
      <c r="R43" s="55">
        <v>87</v>
      </c>
      <c r="S43" s="9">
        <f t="shared" si="1"/>
        <v>96.666666666666671</v>
      </c>
      <c r="U43" s="56">
        <f t="shared" si="6"/>
        <v>17.400000000000002</v>
      </c>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row>
    <row r="44" spans="1:233" s="2" customFormat="1" ht="15" customHeight="1" x14ac:dyDescent="0.15">
      <c r="A44" s="2" t="s">
        <v>10</v>
      </c>
      <c r="C44" s="2">
        <v>21816096</v>
      </c>
      <c r="D44" s="2" t="s">
        <v>39</v>
      </c>
      <c r="E44" s="40" t="s">
        <v>169</v>
      </c>
      <c r="F44" s="2" t="s">
        <v>176</v>
      </c>
      <c r="G44" s="2" t="s">
        <v>11</v>
      </c>
      <c r="H44" s="9"/>
      <c r="I44" s="9"/>
      <c r="J44" s="2" t="s">
        <v>12</v>
      </c>
      <c r="L44" s="40"/>
      <c r="M44" s="9"/>
      <c r="N44" s="41"/>
      <c r="O44" s="12"/>
      <c r="Q44" s="12" t="s">
        <v>278</v>
      </c>
      <c r="R44" s="55">
        <v>70</v>
      </c>
      <c r="S44" s="9">
        <f t="shared" si="1"/>
        <v>77.777777777777786</v>
      </c>
      <c r="U44" s="56">
        <f t="shared" si="6"/>
        <v>14.000000000000004</v>
      </c>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row>
    <row r="45" spans="1:233" s="2" customFormat="1" ht="15" customHeight="1" x14ac:dyDescent="0.15">
      <c r="A45" s="2" t="s">
        <v>10</v>
      </c>
      <c r="C45" s="2">
        <v>21816087</v>
      </c>
      <c r="D45" s="2" t="s">
        <v>38</v>
      </c>
      <c r="E45" s="40" t="s">
        <v>169</v>
      </c>
      <c r="F45" s="2" t="s">
        <v>1053</v>
      </c>
      <c r="G45" s="2" t="s">
        <v>11</v>
      </c>
      <c r="H45" s="9"/>
      <c r="I45" s="9"/>
      <c r="J45" s="2" t="s">
        <v>12</v>
      </c>
      <c r="L45" s="40"/>
      <c r="M45" s="9"/>
      <c r="N45" s="41"/>
      <c r="O45" s="12"/>
      <c r="Q45" s="12" t="s">
        <v>279</v>
      </c>
      <c r="R45" s="55">
        <v>68</v>
      </c>
      <c r="S45" s="9">
        <f t="shared" si="1"/>
        <v>75.555555555555557</v>
      </c>
      <c r="U45" s="56">
        <f t="shared" si="6"/>
        <v>13.600000000000001</v>
      </c>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row>
    <row r="46" spans="1:233" s="2" customFormat="1" ht="15" customHeight="1" x14ac:dyDescent="0.15">
      <c r="A46" s="2" t="s">
        <v>10</v>
      </c>
      <c r="B46" s="2" t="s">
        <v>1055</v>
      </c>
      <c r="C46" s="2">
        <v>21816183</v>
      </c>
      <c r="D46" s="2" t="s">
        <v>43</v>
      </c>
      <c r="E46" s="2" t="s">
        <v>596</v>
      </c>
      <c r="F46" s="2" t="s">
        <v>176</v>
      </c>
      <c r="G46" s="2" t="s">
        <v>11</v>
      </c>
      <c r="H46" s="9"/>
      <c r="I46" s="9"/>
      <c r="J46" s="2" t="s">
        <v>12</v>
      </c>
      <c r="K46" s="2" t="s">
        <v>280</v>
      </c>
      <c r="L46" s="40"/>
      <c r="M46" s="9">
        <v>19.145</v>
      </c>
      <c r="N46" s="9">
        <f>M46/$M$99*100</f>
        <v>59.75343320848939</v>
      </c>
      <c r="O46" s="12"/>
      <c r="Q46" s="12" t="s">
        <v>281</v>
      </c>
      <c r="R46" s="55">
        <v>80</v>
      </c>
      <c r="S46" s="9">
        <f t="shared" si="1"/>
        <v>88.888888888888886</v>
      </c>
      <c r="T46" s="2" t="s">
        <v>15</v>
      </c>
      <c r="U46" s="56">
        <f t="shared" ref="U46:U51" si="7">0.6*N46+0.4*(P46+S46*0.9)</f>
        <v>67.852059925093641</v>
      </c>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row>
    <row r="47" spans="1:233" s="2" customFormat="1" ht="15" customHeight="1" x14ac:dyDescent="0.15">
      <c r="A47" s="2" t="s">
        <v>10</v>
      </c>
      <c r="C47" s="2">
        <v>21816182</v>
      </c>
      <c r="D47" s="2" t="s">
        <v>44</v>
      </c>
      <c r="E47" s="2" t="s">
        <v>596</v>
      </c>
      <c r="F47" s="2" t="s">
        <v>176</v>
      </c>
      <c r="G47" s="2" t="s">
        <v>11</v>
      </c>
      <c r="H47" s="9"/>
      <c r="I47" s="9"/>
      <c r="J47" s="2" t="s">
        <v>12</v>
      </c>
      <c r="K47" s="2" t="s">
        <v>510</v>
      </c>
      <c r="L47" s="40"/>
      <c r="M47" s="9">
        <v>9.1519999999999992</v>
      </c>
      <c r="N47" s="9">
        <f>M47/$M$99*100</f>
        <v>28.564294631710364</v>
      </c>
      <c r="O47" s="12"/>
      <c r="Q47" s="12" t="s">
        <v>282</v>
      </c>
      <c r="R47" s="55">
        <v>67</v>
      </c>
      <c r="S47" s="9">
        <f t="shared" si="1"/>
        <v>74.444444444444443</v>
      </c>
      <c r="T47" s="2" t="s">
        <v>15</v>
      </c>
      <c r="U47" s="56">
        <f t="shared" si="7"/>
        <v>43.938576779026221</v>
      </c>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row>
    <row r="48" spans="1:233" s="2" customFormat="1" ht="15" customHeight="1" x14ac:dyDescent="0.15">
      <c r="A48" s="2" t="s">
        <v>10</v>
      </c>
      <c r="C48" s="2">
        <v>21816179</v>
      </c>
      <c r="D48" s="2" t="s">
        <v>46</v>
      </c>
      <c r="E48" s="2" t="s">
        <v>596</v>
      </c>
      <c r="F48" s="2" t="s">
        <v>176</v>
      </c>
      <c r="G48" s="2" t="s">
        <v>11</v>
      </c>
      <c r="H48" s="9"/>
      <c r="I48" s="9"/>
      <c r="J48" s="2" t="s">
        <v>12</v>
      </c>
      <c r="K48" s="2" t="s">
        <v>511</v>
      </c>
      <c r="L48" s="40"/>
      <c r="M48" s="9">
        <v>3.0920000000000005</v>
      </c>
      <c r="N48" s="9">
        <f>M48/$M$99*100</f>
        <v>9.650436953807743</v>
      </c>
      <c r="O48" s="12"/>
      <c r="Q48" s="12" t="s">
        <v>283</v>
      </c>
      <c r="R48" s="55">
        <v>77</v>
      </c>
      <c r="S48" s="9">
        <f t="shared" si="1"/>
        <v>85.555555555555557</v>
      </c>
      <c r="T48" s="2" t="s">
        <v>13</v>
      </c>
      <c r="U48" s="56">
        <f t="shared" si="7"/>
        <v>36.590262172284646</v>
      </c>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row>
    <row r="49" spans="1:233" s="2" customFormat="1" ht="14.25" customHeight="1" x14ac:dyDescent="0.15">
      <c r="A49" s="2" t="s">
        <v>10</v>
      </c>
      <c r="C49" s="2">
        <v>21816189</v>
      </c>
      <c r="D49" s="2" t="s">
        <v>284</v>
      </c>
      <c r="E49" s="2" t="s">
        <v>596</v>
      </c>
      <c r="F49" s="2" t="s">
        <v>176</v>
      </c>
      <c r="G49" s="2" t="s">
        <v>11</v>
      </c>
      <c r="H49" s="9"/>
      <c r="I49" s="9"/>
      <c r="J49" s="2" t="s">
        <v>12</v>
      </c>
      <c r="K49" s="2" t="s">
        <v>512</v>
      </c>
      <c r="L49" s="40"/>
      <c r="M49" s="9">
        <v>4.1379999999999999</v>
      </c>
      <c r="N49" s="9">
        <f>M49/$M$99*100</f>
        <v>12.915106117353309</v>
      </c>
      <c r="O49" s="12"/>
      <c r="Q49" s="12" t="s">
        <v>285</v>
      </c>
      <c r="R49" s="55">
        <v>67</v>
      </c>
      <c r="S49" s="9">
        <f t="shared" si="1"/>
        <v>74.444444444444443</v>
      </c>
      <c r="T49" s="2" t="s">
        <v>13</v>
      </c>
      <c r="U49" s="56">
        <f t="shared" si="7"/>
        <v>34.549063670411982</v>
      </c>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row>
    <row r="50" spans="1:233" s="2" customFormat="1" ht="15" customHeight="1" x14ac:dyDescent="0.15">
      <c r="A50" s="2" t="s">
        <v>10</v>
      </c>
      <c r="C50" s="2">
        <v>21816178</v>
      </c>
      <c r="D50" s="2" t="s">
        <v>47</v>
      </c>
      <c r="E50" s="2" t="s">
        <v>596</v>
      </c>
      <c r="F50" s="2" t="s">
        <v>176</v>
      </c>
      <c r="G50" s="2" t="s">
        <v>11</v>
      </c>
      <c r="H50" s="9"/>
      <c r="I50" s="9"/>
      <c r="J50" s="2" t="s">
        <v>12</v>
      </c>
      <c r="L50" s="40"/>
      <c r="M50" s="9"/>
      <c r="N50" s="9"/>
      <c r="O50" s="12"/>
      <c r="Q50" s="12" t="s">
        <v>286</v>
      </c>
      <c r="R50" s="55">
        <v>87</v>
      </c>
      <c r="S50" s="9">
        <f t="shared" si="1"/>
        <v>96.666666666666671</v>
      </c>
      <c r="U50" s="56">
        <f t="shared" si="7"/>
        <v>34.800000000000004</v>
      </c>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row>
    <row r="51" spans="1:233" s="2" customFormat="1" ht="15" customHeight="1" x14ac:dyDescent="0.15">
      <c r="A51" s="2" t="s">
        <v>10</v>
      </c>
      <c r="C51" s="2">
        <v>21816187</v>
      </c>
      <c r="D51" s="2" t="s">
        <v>45</v>
      </c>
      <c r="E51" s="2" t="s">
        <v>596</v>
      </c>
      <c r="F51" s="2" t="s">
        <v>176</v>
      </c>
      <c r="G51" s="2" t="s">
        <v>11</v>
      </c>
      <c r="H51" s="9"/>
      <c r="I51" s="9"/>
      <c r="J51" s="2" t="s">
        <v>12</v>
      </c>
      <c r="L51" s="40"/>
      <c r="M51" s="9"/>
      <c r="N51" s="9"/>
      <c r="O51" s="12"/>
      <c r="Q51" s="12" t="s">
        <v>287</v>
      </c>
      <c r="R51" s="55">
        <v>77</v>
      </c>
      <c r="S51" s="9">
        <f t="shared" si="1"/>
        <v>85.555555555555557</v>
      </c>
      <c r="U51" s="56">
        <f t="shared" si="7"/>
        <v>30.8</v>
      </c>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row>
    <row r="52" spans="1:233" s="2" customFormat="1" ht="15" customHeight="1" x14ac:dyDescent="0.15">
      <c r="A52" s="2" t="s">
        <v>10</v>
      </c>
      <c r="C52" s="2">
        <v>21916090</v>
      </c>
      <c r="D52" s="2" t="s">
        <v>288</v>
      </c>
      <c r="E52" s="2" t="s">
        <v>289</v>
      </c>
      <c r="F52" s="2" t="s">
        <v>176</v>
      </c>
      <c r="G52" s="2" t="s">
        <v>11</v>
      </c>
      <c r="H52" s="9">
        <v>86.58</v>
      </c>
      <c r="I52" s="9">
        <f t="shared" ref="I52:I67" si="8">H52/$H$53*100</f>
        <v>94.861400241043057</v>
      </c>
      <c r="J52" s="2" t="s">
        <v>202</v>
      </c>
      <c r="K52" s="2" t="s">
        <v>1183</v>
      </c>
      <c r="L52" s="40"/>
      <c r="M52" s="9">
        <v>3</v>
      </c>
      <c r="N52" s="9">
        <f>M52/$M$99*100</f>
        <v>9.3632958801498134</v>
      </c>
      <c r="O52" s="12" t="s">
        <v>290</v>
      </c>
      <c r="P52" s="2">
        <v>2</v>
      </c>
      <c r="Q52" s="12" t="s">
        <v>291</v>
      </c>
      <c r="R52" s="55">
        <v>67</v>
      </c>
      <c r="S52" s="9">
        <f t="shared" si="1"/>
        <v>74.444444444444443</v>
      </c>
      <c r="T52" s="2" t="s">
        <v>15</v>
      </c>
      <c r="U52" s="56">
        <f t="shared" ref="U52:U67" si="9">0.7*I52+0.15*N52+0.15*(P52+S52*0.9)</f>
        <v>78.15747455075261</v>
      </c>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row>
    <row r="53" spans="1:233" s="2" customFormat="1" ht="15" customHeight="1" x14ac:dyDescent="0.15">
      <c r="A53" s="2" t="s">
        <v>10</v>
      </c>
      <c r="C53" s="2">
        <v>21916096</v>
      </c>
      <c r="D53" s="2" t="s">
        <v>292</v>
      </c>
      <c r="E53" s="2" t="s">
        <v>289</v>
      </c>
      <c r="F53" s="2" t="s">
        <v>176</v>
      </c>
      <c r="G53" s="2" t="s">
        <v>11</v>
      </c>
      <c r="H53" s="9">
        <v>91.27</v>
      </c>
      <c r="I53" s="9">
        <f t="shared" si="8"/>
        <v>100</v>
      </c>
      <c r="J53" s="2" t="s">
        <v>202</v>
      </c>
      <c r="L53" s="40"/>
      <c r="M53" s="9"/>
      <c r="N53" s="9"/>
      <c r="O53" s="12" t="s">
        <v>293</v>
      </c>
      <c r="P53" s="2">
        <v>7</v>
      </c>
      <c r="Q53" s="12" t="s">
        <v>294</v>
      </c>
      <c r="R53" s="55">
        <v>88</v>
      </c>
      <c r="S53" s="9">
        <f t="shared" si="1"/>
        <v>97.777777777777771</v>
      </c>
      <c r="T53" s="2" t="s">
        <v>37</v>
      </c>
      <c r="U53" s="56">
        <f t="shared" si="9"/>
        <v>84.25</v>
      </c>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row>
    <row r="54" spans="1:233" s="2" customFormat="1" ht="15" customHeight="1" x14ac:dyDescent="0.15">
      <c r="A54" s="2" t="s">
        <v>10</v>
      </c>
      <c r="C54" s="2">
        <v>21916101</v>
      </c>
      <c r="D54" s="2" t="s">
        <v>295</v>
      </c>
      <c r="E54" s="2" t="s">
        <v>289</v>
      </c>
      <c r="F54" s="2" t="s">
        <v>176</v>
      </c>
      <c r="G54" s="2" t="s">
        <v>11</v>
      </c>
      <c r="H54" s="9">
        <v>90.25</v>
      </c>
      <c r="I54" s="9">
        <f t="shared" si="8"/>
        <v>98.882436726197</v>
      </c>
      <c r="J54" s="2" t="s">
        <v>202</v>
      </c>
      <c r="L54" s="40"/>
      <c r="M54" s="9"/>
      <c r="N54" s="9"/>
      <c r="O54" s="12" t="s">
        <v>296</v>
      </c>
      <c r="P54" s="2">
        <v>10</v>
      </c>
      <c r="Q54" s="12" t="s">
        <v>297</v>
      </c>
      <c r="R54" s="55">
        <v>90</v>
      </c>
      <c r="S54" s="9">
        <f t="shared" si="1"/>
        <v>100</v>
      </c>
      <c r="T54" s="2" t="s">
        <v>37</v>
      </c>
      <c r="U54" s="56">
        <f t="shared" si="9"/>
        <v>84.217705708337888</v>
      </c>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row>
    <row r="55" spans="1:233" s="2" customFormat="1" ht="15" customHeight="1" x14ac:dyDescent="0.15">
      <c r="A55" s="2" t="s">
        <v>10</v>
      </c>
      <c r="C55" s="2">
        <v>21916103</v>
      </c>
      <c r="D55" s="2" t="s">
        <v>298</v>
      </c>
      <c r="E55" s="2" t="s">
        <v>289</v>
      </c>
      <c r="F55" s="2" t="s">
        <v>176</v>
      </c>
      <c r="G55" s="2" t="s">
        <v>11</v>
      </c>
      <c r="H55" s="9">
        <v>89.83</v>
      </c>
      <c r="I55" s="9">
        <f t="shared" si="8"/>
        <v>98.422263613454589</v>
      </c>
      <c r="J55" s="2" t="s">
        <v>202</v>
      </c>
      <c r="L55" s="40"/>
      <c r="M55" s="9"/>
      <c r="N55" s="9"/>
      <c r="O55" s="12" t="s">
        <v>299</v>
      </c>
      <c r="P55" s="2">
        <v>4</v>
      </c>
      <c r="Q55" s="12" t="s">
        <v>300</v>
      </c>
      <c r="R55" s="55">
        <v>88</v>
      </c>
      <c r="S55" s="9">
        <f t="shared" si="1"/>
        <v>97.777777777777771</v>
      </c>
      <c r="T55" s="2" t="s">
        <v>13</v>
      </c>
      <c r="U55" s="56">
        <f t="shared" si="9"/>
        <v>82.695584529418198</v>
      </c>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row>
    <row r="56" spans="1:233" s="2" customFormat="1" ht="15" customHeight="1" x14ac:dyDescent="0.15">
      <c r="A56" s="2" t="s">
        <v>10</v>
      </c>
      <c r="C56" s="2">
        <v>21916105</v>
      </c>
      <c r="D56" s="2" t="s">
        <v>301</v>
      </c>
      <c r="E56" s="2" t="s">
        <v>289</v>
      </c>
      <c r="F56" s="2" t="s">
        <v>176</v>
      </c>
      <c r="G56" s="2" t="s">
        <v>11</v>
      </c>
      <c r="H56" s="9">
        <v>89.08</v>
      </c>
      <c r="I56" s="9">
        <f t="shared" si="8"/>
        <v>97.600525912128859</v>
      </c>
      <c r="J56" s="2" t="s">
        <v>202</v>
      </c>
      <c r="L56" s="40"/>
      <c r="M56" s="9"/>
      <c r="N56" s="9"/>
      <c r="O56" s="12" t="s">
        <v>302</v>
      </c>
      <c r="P56" s="2">
        <v>6</v>
      </c>
      <c r="Q56" s="12" t="s">
        <v>303</v>
      </c>
      <c r="R56" s="55">
        <v>79</v>
      </c>
      <c r="S56" s="9">
        <f t="shared" si="1"/>
        <v>87.777777777777771</v>
      </c>
      <c r="T56" s="2" t="s">
        <v>27</v>
      </c>
      <c r="U56" s="56">
        <f t="shared" si="9"/>
        <v>81.070368138490196</v>
      </c>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row>
    <row r="57" spans="1:233" s="2" customFormat="1" ht="15" customHeight="1" x14ac:dyDescent="0.15">
      <c r="A57" s="2" t="s">
        <v>10</v>
      </c>
      <c r="C57" s="2">
        <v>21916104</v>
      </c>
      <c r="D57" s="2" t="s">
        <v>304</v>
      </c>
      <c r="E57" s="2" t="s">
        <v>289</v>
      </c>
      <c r="F57" s="2" t="s">
        <v>176</v>
      </c>
      <c r="G57" s="2" t="s">
        <v>11</v>
      </c>
      <c r="H57" s="9">
        <v>87.9</v>
      </c>
      <c r="I57" s="9">
        <f t="shared" si="8"/>
        <v>96.307658595376367</v>
      </c>
      <c r="J57" s="2" t="s">
        <v>202</v>
      </c>
      <c r="L57" s="40"/>
      <c r="M57" s="9"/>
      <c r="N57" s="9"/>
      <c r="O57" s="12"/>
      <c r="Q57" s="12" t="s">
        <v>305</v>
      </c>
      <c r="R57" s="55">
        <v>88</v>
      </c>
      <c r="S57" s="9">
        <f t="shared" si="1"/>
        <v>97.777777777777771</v>
      </c>
      <c r="T57" s="2" t="s">
        <v>13</v>
      </c>
      <c r="U57" s="56">
        <f t="shared" si="9"/>
        <v>80.615361016763458</v>
      </c>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row>
    <row r="58" spans="1:233" s="2" customFormat="1" ht="15" customHeight="1" x14ac:dyDescent="0.15">
      <c r="A58" s="2" t="s">
        <v>10</v>
      </c>
      <c r="C58" s="2">
        <v>21916098</v>
      </c>
      <c r="D58" s="2" t="s">
        <v>306</v>
      </c>
      <c r="E58" s="2" t="s">
        <v>289</v>
      </c>
      <c r="F58" s="2" t="s">
        <v>176</v>
      </c>
      <c r="G58" s="2" t="s">
        <v>11</v>
      </c>
      <c r="H58" s="9">
        <v>89.5</v>
      </c>
      <c r="I58" s="9">
        <f t="shared" si="8"/>
        <v>98.060699024871269</v>
      </c>
      <c r="J58" s="2" t="s">
        <v>202</v>
      </c>
      <c r="L58" s="40"/>
      <c r="M58" s="9"/>
      <c r="N58" s="9"/>
      <c r="O58" s="12" t="s">
        <v>307</v>
      </c>
      <c r="P58" s="2">
        <v>2</v>
      </c>
      <c r="Q58" s="12" t="s">
        <v>308</v>
      </c>
      <c r="R58" s="55">
        <v>78</v>
      </c>
      <c r="S58" s="9">
        <f t="shared" si="1"/>
        <v>86.666666666666671</v>
      </c>
      <c r="T58" s="2" t="s">
        <v>13</v>
      </c>
      <c r="U58" s="56">
        <f t="shared" si="9"/>
        <v>80.642489317409883</v>
      </c>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row>
    <row r="59" spans="1:233" s="2" customFormat="1" ht="15" customHeight="1" x14ac:dyDescent="0.15">
      <c r="A59" s="2" t="s">
        <v>10</v>
      </c>
      <c r="C59" s="2">
        <v>21916089</v>
      </c>
      <c r="D59" s="2" t="s">
        <v>309</v>
      </c>
      <c r="E59" s="2" t="s">
        <v>289</v>
      </c>
      <c r="F59" s="2" t="s">
        <v>176</v>
      </c>
      <c r="G59" s="2" t="s">
        <v>11</v>
      </c>
      <c r="H59" s="9">
        <v>85.8</v>
      </c>
      <c r="I59" s="9">
        <f t="shared" si="8"/>
        <v>94.006793031664287</v>
      </c>
      <c r="J59" s="2" t="s">
        <v>202</v>
      </c>
      <c r="L59" s="40"/>
      <c r="M59" s="9"/>
      <c r="N59" s="9"/>
      <c r="O59" s="12" t="s">
        <v>310</v>
      </c>
      <c r="P59" s="2">
        <v>6</v>
      </c>
      <c r="Q59" s="12" t="s">
        <v>311</v>
      </c>
      <c r="R59" s="55">
        <v>88</v>
      </c>
      <c r="S59" s="9">
        <f t="shared" si="1"/>
        <v>97.777777777777771</v>
      </c>
      <c r="T59" s="2" t="s">
        <v>21</v>
      </c>
      <c r="U59" s="56">
        <f t="shared" si="9"/>
        <v>79.904755122164985</v>
      </c>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row>
    <row r="60" spans="1:233" s="2" customFormat="1" ht="15" customHeight="1" x14ac:dyDescent="0.15">
      <c r="A60" s="2" t="s">
        <v>10</v>
      </c>
      <c r="C60" s="2">
        <v>21916107</v>
      </c>
      <c r="D60" s="2" t="s">
        <v>312</v>
      </c>
      <c r="E60" s="2" t="s">
        <v>289</v>
      </c>
      <c r="F60" s="2" t="s">
        <v>176</v>
      </c>
      <c r="G60" s="2" t="s">
        <v>11</v>
      </c>
      <c r="H60" s="9">
        <v>88.33</v>
      </c>
      <c r="I60" s="9">
        <f t="shared" si="8"/>
        <v>96.778788210803114</v>
      </c>
      <c r="J60" s="2" t="s">
        <v>202</v>
      </c>
      <c r="L60" s="40"/>
      <c r="M60" s="9"/>
      <c r="N60" s="9"/>
      <c r="O60" s="12"/>
      <c r="Q60" s="12" t="s">
        <v>313</v>
      </c>
      <c r="R60" s="55">
        <v>78</v>
      </c>
      <c r="S60" s="9">
        <f t="shared" si="1"/>
        <v>86.666666666666671</v>
      </c>
      <c r="U60" s="56">
        <f t="shared" si="9"/>
        <v>79.445151747562178</v>
      </c>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row>
    <row r="61" spans="1:233" s="2" customFormat="1" ht="15" customHeight="1" x14ac:dyDescent="0.15">
      <c r="A61" s="2" t="s">
        <v>10</v>
      </c>
      <c r="C61" s="2">
        <v>21916100</v>
      </c>
      <c r="D61" s="2" t="s">
        <v>314</v>
      </c>
      <c r="E61" s="2" t="s">
        <v>289</v>
      </c>
      <c r="F61" s="2" t="s">
        <v>176</v>
      </c>
      <c r="G61" s="2" t="s">
        <v>11</v>
      </c>
      <c r="H61" s="9">
        <v>87.38</v>
      </c>
      <c r="I61" s="9">
        <f t="shared" si="8"/>
        <v>95.737920455790515</v>
      </c>
      <c r="J61" s="2" t="s">
        <v>202</v>
      </c>
      <c r="L61" s="40"/>
      <c r="M61" s="9"/>
      <c r="N61" s="9"/>
      <c r="O61" s="12" t="s">
        <v>315</v>
      </c>
      <c r="P61" s="2">
        <v>3</v>
      </c>
      <c r="Q61" s="12" t="s">
        <v>316</v>
      </c>
      <c r="R61" s="55">
        <v>76</v>
      </c>
      <c r="S61" s="9">
        <f t="shared" si="1"/>
        <v>84.444444444444443</v>
      </c>
      <c r="U61" s="56">
        <f t="shared" si="9"/>
        <v>78.866544319053347</v>
      </c>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row>
    <row r="62" spans="1:233" s="2" customFormat="1" ht="15" customHeight="1" x14ac:dyDescent="0.15">
      <c r="A62" s="2" t="s">
        <v>10</v>
      </c>
      <c r="C62" s="2">
        <v>21916095</v>
      </c>
      <c r="D62" s="2" t="s">
        <v>317</v>
      </c>
      <c r="E62" s="2" t="s">
        <v>289</v>
      </c>
      <c r="F62" s="2" t="s">
        <v>176</v>
      </c>
      <c r="G62" s="2" t="s">
        <v>11</v>
      </c>
      <c r="H62" s="9">
        <v>84.57</v>
      </c>
      <c r="I62" s="9">
        <f t="shared" si="8"/>
        <v>92.659143201490082</v>
      </c>
      <c r="J62" s="2" t="s">
        <v>202</v>
      </c>
      <c r="L62" s="40"/>
      <c r="M62" s="9"/>
      <c r="N62" s="9"/>
      <c r="O62" s="12" t="s">
        <v>318</v>
      </c>
      <c r="P62" s="2">
        <v>2</v>
      </c>
      <c r="Q62" s="12" t="s">
        <v>319</v>
      </c>
      <c r="R62" s="55">
        <v>88</v>
      </c>
      <c r="S62" s="9">
        <f t="shared" si="1"/>
        <v>97.777777777777771</v>
      </c>
      <c r="U62" s="56">
        <f t="shared" si="9"/>
        <v>78.361400241043057</v>
      </c>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row>
    <row r="63" spans="1:233" s="2" customFormat="1" ht="15" customHeight="1" x14ac:dyDescent="0.15">
      <c r="A63" s="2" t="s">
        <v>10</v>
      </c>
      <c r="C63" s="2">
        <v>21916094</v>
      </c>
      <c r="D63" s="2" t="s">
        <v>320</v>
      </c>
      <c r="E63" s="2" t="s">
        <v>289</v>
      </c>
      <c r="F63" s="2" t="s">
        <v>176</v>
      </c>
      <c r="G63" s="2" t="s">
        <v>11</v>
      </c>
      <c r="H63" s="9">
        <v>88.79</v>
      </c>
      <c r="I63" s="9">
        <f t="shared" si="8"/>
        <v>97.282787334282901</v>
      </c>
      <c r="J63" s="2" t="s">
        <v>202</v>
      </c>
      <c r="L63" s="40"/>
      <c r="M63" s="9"/>
      <c r="N63" s="9"/>
      <c r="O63" s="12"/>
      <c r="Q63" s="12" t="s">
        <v>321</v>
      </c>
      <c r="R63" s="55">
        <v>68</v>
      </c>
      <c r="S63" s="9">
        <f t="shared" si="1"/>
        <v>75.555555555555557</v>
      </c>
      <c r="U63" s="56">
        <f t="shared" si="9"/>
        <v>78.297951133998026</v>
      </c>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row>
    <row r="64" spans="1:233" s="2" customFormat="1" ht="15" customHeight="1" x14ac:dyDescent="0.15">
      <c r="A64" s="2" t="s">
        <v>10</v>
      </c>
      <c r="C64" s="2">
        <v>21916093</v>
      </c>
      <c r="D64" s="2" t="s">
        <v>322</v>
      </c>
      <c r="E64" s="2" t="s">
        <v>289</v>
      </c>
      <c r="F64" s="2" t="s">
        <v>176</v>
      </c>
      <c r="G64" s="2" t="s">
        <v>11</v>
      </c>
      <c r="H64" s="9">
        <v>87.64</v>
      </c>
      <c r="I64" s="9">
        <f t="shared" si="8"/>
        <v>96.022789525583434</v>
      </c>
      <c r="J64" s="2" t="s">
        <v>202</v>
      </c>
      <c r="L64" s="40"/>
      <c r="M64" s="9"/>
      <c r="N64" s="9"/>
      <c r="O64" s="12" t="s">
        <v>323</v>
      </c>
      <c r="P64" s="2">
        <v>2</v>
      </c>
      <c r="Q64" s="12" t="s">
        <v>324</v>
      </c>
      <c r="R64" s="55">
        <v>67</v>
      </c>
      <c r="S64" s="9">
        <f t="shared" si="1"/>
        <v>74.444444444444443</v>
      </c>
      <c r="U64" s="56">
        <f t="shared" si="9"/>
        <v>77.565952667908391</v>
      </c>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row>
    <row r="65" spans="1:233" s="2" customFormat="1" ht="15" customHeight="1" x14ac:dyDescent="0.15">
      <c r="A65" s="2" t="s">
        <v>10</v>
      </c>
      <c r="C65" s="2">
        <v>21916088</v>
      </c>
      <c r="D65" s="2" t="s">
        <v>325</v>
      </c>
      <c r="E65" s="2" t="s">
        <v>289</v>
      </c>
      <c r="F65" s="2" t="s">
        <v>176</v>
      </c>
      <c r="G65" s="2" t="s">
        <v>11</v>
      </c>
      <c r="H65" s="9">
        <v>86</v>
      </c>
      <c r="I65" s="9">
        <f t="shared" si="8"/>
        <v>94.225923085351155</v>
      </c>
      <c r="J65" s="2" t="s">
        <v>202</v>
      </c>
      <c r="L65" s="40"/>
      <c r="M65" s="9"/>
      <c r="N65" s="9"/>
      <c r="O65" s="12" t="s">
        <v>326</v>
      </c>
      <c r="P65" s="2">
        <v>2</v>
      </c>
      <c r="Q65" s="12" t="s">
        <v>327</v>
      </c>
      <c r="R65" s="55">
        <v>67</v>
      </c>
      <c r="S65" s="9">
        <f t="shared" si="1"/>
        <v>74.444444444444443</v>
      </c>
      <c r="U65" s="56">
        <f t="shared" si="9"/>
        <v>76.308146159745803</v>
      </c>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row>
    <row r="66" spans="1:233" s="2" customFormat="1" ht="15" customHeight="1" x14ac:dyDescent="0.15">
      <c r="A66" s="2" t="s">
        <v>10</v>
      </c>
      <c r="C66" s="2">
        <v>21916097</v>
      </c>
      <c r="D66" s="2" t="s">
        <v>328</v>
      </c>
      <c r="E66" s="2" t="s">
        <v>289</v>
      </c>
      <c r="F66" s="2" t="s">
        <v>176</v>
      </c>
      <c r="G66" s="2" t="s">
        <v>11</v>
      </c>
      <c r="H66" s="9">
        <v>84.86</v>
      </c>
      <c r="I66" s="9">
        <f t="shared" si="8"/>
        <v>92.97688177933604</v>
      </c>
      <c r="J66" s="2" t="s">
        <v>202</v>
      </c>
      <c r="L66" s="40"/>
      <c r="M66" s="9"/>
      <c r="N66" s="9"/>
      <c r="O66" s="12" t="s">
        <v>329</v>
      </c>
      <c r="P66" s="2">
        <v>2</v>
      </c>
      <c r="Q66" s="12" t="s">
        <v>330</v>
      </c>
      <c r="R66" s="55">
        <v>67</v>
      </c>
      <c r="S66" s="9">
        <f t="shared" ref="S66:S130" si="10">R66/90*100</f>
        <v>74.444444444444443</v>
      </c>
      <c r="U66" s="56">
        <f t="shared" si="9"/>
        <v>75.433817245535224</v>
      </c>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row>
    <row r="67" spans="1:233" s="2" customFormat="1" ht="15" customHeight="1" x14ac:dyDescent="0.15">
      <c r="A67" s="2" t="s">
        <v>10</v>
      </c>
      <c r="C67" s="2">
        <v>21916099</v>
      </c>
      <c r="D67" s="2" t="s">
        <v>331</v>
      </c>
      <c r="E67" s="2" t="s">
        <v>289</v>
      </c>
      <c r="F67" s="2" t="s">
        <v>176</v>
      </c>
      <c r="G67" s="2" t="s">
        <v>11</v>
      </c>
      <c r="H67" s="9">
        <v>84.67</v>
      </c>
      <c r="I67" s="9">
        <f t="shared" si="8"/>
        <v>92.768708228333523</v>
      </c>
      <c r="J67" s="2" t="s">
        <v>202</v>
      </c>
      <c r="L67" s="40"/>
      <c r="M67" s="9"/>
      <c r="N67" s="9"/>
      <c r="O67" s="12" t="s">
        <v>332</v>
      </c>
      <c r="P67" s="2">
        <v>2</v>
      </c>
      <c r="Q67" s="12" t="s">
        <v>333</v>
      </c>
      <c r="R67" s="55">
        <v>67</v>
      </c>
      <c r="S67" s="9">
        <f t="shared" si="10"/>
        <v>74.444444444444443</v>
      </c>
      <c r="U67" s="56">
        <f t="shared" si="9"/>
        <v>75.288095759833453</v>
      </c>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row>
    <row r="68" spans="1:233" s="2" customFormat="1" ht="15" customHeight="1" x14ac:dyDescent="0.15">
      <c r="A68" s="2" t="s">
        <v>10</v>
      </c>
      <c r="C68" s="2">
        <v>21916187</v>
      </c>
      <c r="D68" s="2" t="s">
        <v>334</v>
      </c>
      <c r="E68" s="40" t="s">
        <v>335</v>
      </c>
      <c r="F68" s="2" t="s">
        <v>176</v>
      </c>
      <c r="G68" s="2" t="s">
        <v>11</v>
      </c>
      <c r="H68" s="9">
        <v>89.35</v>
      </c>
      <c r="I68" s="9">
        <f t="shared" ref="I68:I76" si="11">H68/$H$71*100</f>
        <v>98.783858485351018</v>
      </c>
      <c r="J68" s="2" t="s">
        <v>202</v>
      </c>
      <c r="L68" s="40"/>
      <c r="M68" s="9"/>
      <c r="N68" s="9"/>
      <c r="O68" s="12" t="s">
        <v>336</v>
      </c>
      <c r="P68" s="2">
        <v>6</v>
      </c>
      <c r="Q68" s="12" t="s">
        <v>337</v>
      </c>
      <c r="R68" s="55">
        <v>88</v>
      </c>
      <c r="S68" s="9">
        <f t="shared" si="10"/>
        <v>97.777777777777771</v>
      </c>
      <c r="T68" s="2" t="s">
        <v>37</v>
      </c>
      <c r="U68" s="56">
        <f t="shared" ref="U68:U76" si="12">0.7*I68+0.05*N68+0.25*(P68+S68*0.9)</f>
        <v>92.648700939745709</v>
      </c>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row>
    <row r="69" spans="1:233" s="2" customFormat="1" ht="15" customHeight="1" x14ac:dyDescent="0.15">
      <c r="A69" s="2" t="s">
        <v>10</v>
      </c>
      <c r="C69" s="2">
        <v>21916168</v>
      </c>
      <c r="D69" s="2" t="s">
        <v>338</v>
      </c>
      <c r="E69" s="40" t="s">
        <v>335</v>
      </c>
      <c r="F69" s="2" t="s">
        <v>176</v>
      </c>
      <c r="G69" s="2" t="s">
        <v>11</v>
      </c>
      <c r="H69" s="9">
        <v>88.8</v>
      </c>
      <c r="I69" s="9">
        <f t="shared" si="11"/>
        <v>98.175787728026535</v>
      </c>
      <c r="J69" s="2" t="s">
        <v>202</v>
      </c>
      <c r="L69" s="40"/>
      <c r="M69" s="9"/>
      <c r="N69" s="9"/>
      <c r="O69" s="12" t="s">
        <v>339</v>
      </c>
      <c r="P69" s="2">
        <v>5</v>
      </c>
      <c r="Q69" s="12" t="s">
        <v>340</v>
      </c>
      <c r="R69" s="55">
        <v>88</v>
      </c>
      <c r="S69" s="9">
        <f t="shared" si="10"/>
        <v>97.777777777777771</v>
      </c>
      <c r="T69" s="2" t="s">
        <v>13</v>
      </c>
      <c r="U69" s="56">
        <f t="shared" si="12"/>
        <v>91.973051409618563</v>
      </c>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row>
    <row r="70" spans="1:233" s="2" customFormat="1" ht="15" customHeight="1" x14ac:dyDescent="0.15">
      <c r="A70" s="2" t="s">
        <v>10</v>
      </c>
      <c r="C70" s="2">
        <v>21916183</v>
      </c>
      <c r="D70" s="2" t="s">
        <v>341</v>
      </c>
      <c r="E70" s="40" t="s">
        <v>335</v>
      </c>
      <c r="F70" s="2" t="s">
        <v>176</v>
      </c>
      <c r="G70" s="2" t="s">
        <v>11</v>
      </c>
      <c r="H70" s="9">
        <v>89.7</v>
      </c>
      <c r="I70" s="9">
        <f t="shared" si="11"/>
        <v>99.170812603648429</v>
      </c>
      <c r="J70" s="2" t="s">
        <v>202</v>
      </c>
      <c r="L70" s="40"/>
      <c r="M70" s="9"/>
      <c r="N70" s="9"/>
      <c r="O70" s="12" t="s">
        <v>342</v>
      </c>
      <c r="P70" s="2">
        <v>3</v>
      </c>
      <c r="Q70" s="12" t="s">
        <v>343</v>
      </c>
      <c r="R70" s="55">
        <v>80</v>
      </c>
      <c r="S70" s="9">
        <f t="shared" si="10"/>
        <v>88.888888888888886</v>
      </c>
      <c r="T70" s="2" t="s">
        <v>13</v>
      </c>
      <c r="U70" s="56">
        <f t="shared" si="12"/>
        <v>90.169568822553899</v>
      </c>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row>
    <row r="71" spans="1:233" s="2" customFormat="1" ht="15" customHeight="1" x14ac:dyDescent="0.15">
      <c r="A71" s="2" t="s">
        <v>10</v>
      </c>
      <c r="C71" s="2">
        <v>21916166</v>
      </c>
      <c r="D71" s="2" t="s">
        <v>344</v>
      </c>
      <c r="E71" s="40" t="s">
        <v>335</v>
      </c>
      <c r="F71" s="2" t="s">
        <v>176</v>
      </c>
      <c r="G71" s="2" t="s">
        <v>11</v>
      </c>
      <c r="H71" s="9">
        <v>90.45</v>
      </c>
      <c r="I71" s="9">
        <f t="shared" si="11"/>
        <v>100</v>
      </c>
      <c r="J71" s="2" t="s">
        <v>202</v>
      </c>
      <c r="L71" s="40"/>
      <c r="M71" s="9"/>
      <c r="N71" s="9"/>
      <c r="O71" s="12" t="s">
        <v>345</v>
      </c>
      <c r="P71" s="2">
        <v>3</v>
      </c>
      <c r="Q71" s="12" t="s">
        <v>346</v>
      </c>
      <c r="R71" s="55">
        <v>76</v>
      </c>
      <c r="S71" s="9">
        <f t="shared" si="10"/>
        <v>84.444444444444443</v>
      </c>
      <c r="T71" s="2" t="s">
        <v>1207</v>
      </c>
      <c r="U71" s="56">
        <f t="shared" si="12"/>
        <v>89.75</v>
      </c>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row>
    <row r="72" spans="1:233" s="2" customFormat="1" ht="15" customHeight="1" x14ac:dyDescent="0.15">
      <c r="A72" s="2" t="s">
        <v>10</v>
      </c>
      <c r="C72" s="2">
        <v>21916190</v>
      </c>
      <c r="D72" s="2" t="s">
        <v>347</v>
      </c>
      <c r="E72" s="40" t="s">
        <v>335</v>
      </c>
      <c r="F72" s="2" t="s">
        <v>176</v>
      </c>
      <c r="G72" s="2" t="s">
        <v>11</v>
      </c>
      <c r="H72" s="9">
        <v>89.5</v>
      </c>
      <c r="I72" s="9">
        <f t="shared" si="11"/>
        <v>98.949695964621327</v>
      </c>
      <c r="J72" s="2" t="s">
        <v>202</v>
      </c>
      <c r="L72" s="40"/>
      <c r="M72" s="9"/>
      <c r="N72" s="9"/>
      <c r="O72" s="12" t="s">
        <v>348</v>
      </c>
      <c r="P72" s="2">
        <v>3</v>
      </c>
      <c r="Q72" s="12" t="s">
        <v>349</v>
      </c>
      <c r="R72" s="55">
        <v>77</v>
      </c>
      <c r="S72" s="9">
        <f t="shared" si="10"/>
        <v>85.555555555555557</v>
      </c>
      <c r="U72" s="56">
        <f t="shared" si="12"/>
        <v>89.264787175234929</v>
      </c>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row>
    <row r="73" spans="1:233" s="2" customFormat="1" ht="15" customHeight="1" x14ac:dyDescent="0.15">
      <c r="A73" s="2" t="s">
        <v>10</v>
      </c>
      <c r="C73" s="2">
        <v>21916186</v>
      </c>
      <c r="D73" s="2" t="s">
        <v>350</v>
      </c>
      <c r="E73" s="40" t="s">
        <v>335</v>
      </c>
      <c r="F73" s="2" t="s">
        <v>176</v>
      </c>
      <c r="G73" s="2" t="s">
        <v>11</v>
      </c>
      <c r="H73" s="9">
        <v>87.05</v>
      </c>
      <c r="I73" s="9">
        <f t="shared" si="11"/>
        <v>96.241017136539526</v>
      </c>
      <c r="J73" s="2" t="s">
        <v>202</v>
      </c>
      <c r="L73" s="40"/>
      <c r="M73" s="9"/>
      <c r="N73" s="9"/>
      <c r="O73" s="12" t="s">
        <v>351</v>
      </c>
      <c r="P73" s="2">
        <v>2</v>
      </c>
      <c r="Q73" s="12" t="s">
        <v>352</v>
      </c>
      <c r="R73" s="55">
        <v>77</v>
      </c>
      <c r="S73" s="9">
        <f t="shared" si="10"/>
        <v>85.555555555555557</v>
      </c>
      <c r="U73" s="56">
        <f t="shared" si="12"/>
        <v>87.118711995577669</v>
      </c>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row>
    <row r="74" spans="1:233" s="2" customFormat="1" ht="15" customHeight="1" x14ac:dyDescent="0.15">
      <c r="A74" s="2" t="s">
        <v>10</v>
      </c>
      <c r="C74" s="2">
        <v>21916167</v>
      </c>
      <c r="D74" s="2" t="s">
        <v>353</v>
      </c>
      <c r="E74" s="40" t="s">
        <v>335</v>
      </c>
      <c r="F74" s="2" t="s">
        <v>176</v>
      </c>
      <c r="G74" s="2" t="s">
        <v>11</v>
      </c>
      <c r="H74" s="9">
        <v>86.5</v>
      </c>
      <c r="I74" s="9">
        <f t="shared" si="11"/>
        <v>95.632946379215028</v>
      </c>
      <c r="J74" s="2" t="s">
        <v>202</v>
      </c>
      <c r="L74" s="40"/>
      <c r="M74" s="9"/>
      <c r="N74" s="9"/>
      <c r="O74" s="12" t="s">
        <v>354</v>
      </c>
      <c r="P74" s="2">
        <v>2</v>
      </c>
      <c r="Q74" s="12" t="s">
        <v>355</v>
      </c>
      <c r="R74" s="55">
        <v>76</v>
      </c>
      <c r="S74" s="9">
        <f t="shared" si="10"/>
        <v>84.444444444444443</v>
      </c>
      <c r="U74" s="56">
        <f t="shared" si="12"/>
        <v>86.44306246545051</v>
      </c>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row>
    <row r="75" spans="1:233" s="2" customFormat="1" ht="15" customHeight="1" x14ac:dyDescent="0.15">
      <c r="A75" s="2" t="s">
        <v>10</v>
      </c>
      <c r="C75" s="2">
        <v>21916172</v>
      </c>
      <c r="D75" s="2" t="s">
        <v>153</v>
      </c>
      <c r="E75" s="40" t="s">
        <v>335</v>
      </c>
      <c r="F75" s="2" t="s">
        <v>176</v>
      </c>
      <c r="G75" s="2" t="s">
        <v>11</v>
      </c>
      <c r="H75" s="9">
        <v>85.7</v>
      </c>
      <c r="I75" s="9">
        <f t="shared" si="11"/>
        <v>94.748479823106692</v>
      </c>
      <c r="J75" s="2" t="s">
        <v>202</v>
      </c>
      <c r="L75" s="40"/>
      <c r="M75" s="9"/>
      <c r="N75" s="9"/>
      <c r="O75" s="12" t="s">
        <v>356</v>
      </c>
      <c r="P75" s="2">
        <v>3</v>
      </c>
      <c r="Q75" s="12" t="s">
        <v>357</v>
      </c>
      <c r="R75" s="55">
        <v>77</v>
      </c>
      <c r="S75" s="9">
        <f t="shared" si="10"/>
        <v>85.555555555555557</v>
      </c>
      <c r="U75" s="56">
        <f t="shared" si="12"/>
        <v>86.323935876174687</v>
      </c>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row>
    <row r="76" spans="1:233" s="2" customFormat="1" ht="15" customHeight="1" x14ac:dyDescent="0.15">
      <c r="A76" s="2" t="s">
        <v>10</v>
      </c>
      <c r="C76" s="2">
        <v>21916189</v>
      </c>
      <c r="D76" s="2" t="s">
        <v>358</v>
      </c>
      <c r="E76" s="40" t="s">
        <v>335</v>
      </c>
      <c r="F76" s="2" t="s">
        <v>176</v>
      </c>
      <c r="G76" s="2" t="s">
        <v>11</v>
      </c>
      <c r="H76" s="9">
        <v>87.3</v>
      </c>
      <c r="I76" s="9">
        <f t="shared" si="11"/>
        <v>96.517412935323378</v>
      </c>
      <c r="J76" s="2" t="s">
        <v>202</v>
      </c>
      <c r="L76" s="40"/>
      <c r="M76" s="9"/>
      <c r="N76" s="9"/>
      <c r="O76" s="12"/>
      <c r="Q76" s="12" t="s">
        <v>359</v>
      </c>
      <c r="R76" s="55">
        <v>68</v>
      </c>
      <c r="S76" s="9">
        <f t="shared" si="10"/>
        <v>75.555555555555557</v>
      </c>
      <c r="U76" s="56">
        <f t="shared" si="12"/>
        <v>84.56218905472636</v>
      </c>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row>
    <row r="77" spans="1:233" ht="15" customHeight="1" x14ac:dyDescent="0.15">
      <c r="A77" s="22" t="s">
        <v>48</v>
      </c>
      <c r="B77" s="42" t="s">
        <v>1056</v>
      </c>
      <c r="C77" s="22">
        <v>11816008</v>
      </c>
      <c r="D77" s="22" t="s">
        <v>53</v>
      </c>
      <c r="E77" s="42" t="s">
        <v>513</v>
      </c>
      <c r="F77" s="22" t="s">
        <v>1060</v>
      </c>
      <c r="G77" s="22" t="s">
        <v>11</v>
      </c>
      <c r="H77" s="19"/>
      <c r="I77" s="19"/>
      <c r="J77" s="22" t="s">
        <v>12</v>
      </c>
      <c r="K77" s="42" t="s">
        <v>361</v>
      </c>
      <c r="L77" s="42"/>
      <c r="M77" s="43">
        <v>76.164000000000001</v>
      </c>
      <c r="N77" s="43">
        <f t="shared" ref="N77:N84" si="13">M77/$M$372*100</f>
        <v>49.751126788163823</v>
      </c>
      <c r="O77" s="10"/>
      <c r="P77" s="22"/>
      <c r="Q77" s="10" t="s">
        <v>362</v>
      </c>
      <c r="R77" s="44">
        <v>80</v>
      </c>
      <c r="S77" s="19">
        <f t="shared" si="10"/>
        <v>88.888888888888886</v>
      </c>
      <c r="T77" s="45" t="s">
        <v>15</v>
      </c>
      <c r="U77" s="45">
        <f t="shared" ref="U77:U98" si="14">0.8*N77+0.2*(P77+S77*0.9)</f>
        <v>55.800901430531063</v>
      </c>
    </row>
    <row r="78" spans="1:233" ht="15" customHeight="1" x14ac:dyDescent="0.15">
      <c r="A78" s="22" t="s">
        <v>48</v>
      </c>
      <c r="B78" s="42" t="s">
        <v>1056</v>
      </c>
      <c r="C78" s="22">
        <v>11816005</v>
      </c>
      <c r="D78" s="22" t="s">
        <v>363</v>
      </c>
      <c r="E78" s="42" t="s">
        <v>513</v>
      </c>
      <c r="F78" s="22" t="s">
        <v>1060</v>
      </c>
      <c r="G78" s="22" t="s">
        <v>11</v>
      </c>
      <c r="H78" s="19"/>
      <c r="I78" s="19"/>
      <c r="J78" s="22" t="s">
        <v>12</v>
      </c>
      <c r="K78" s="42" t="s">
        <v>364</v>
      </c>
      <c r="L78" s="42"/>
      <c r="M78" s="43">
        <v>62.91</v>
      </c>
      <c r="N78" s="43">
        <f t="shared" si="13"/>
        <v>41.093474426807759</v>
      </c>
      <c r="O78" s="10"/>
      <c r="P78" s="42"/>
      <c r="Q78" s="20" t="s">
        <v>365</v>
      </c>
      <c r="R78" s="46">
        <v>75</v>
      </c>
      <c r="S78" s="19">
        <f t="shared" si="10"/>
        <v>83.333333333333343</v>
      </c>
      <c r="T78" s="45" t="s">
        <v>15</v>
      </c>
      <c r="U78" s="45">
        <f t="shared" si="14"/>
        <v>47.874779541446216</v>
      </c>
    </row>
    <row r="79" spans="1:233" ht="15" customHeight="1" x14ac:dyDescent="0.15">
      <c r="A79" s="22" t="s">
        <v>48</v>
      </c>
      <c r="B79" s="42"/>
      <c r="C79" s="22">
        <v>11616025</v>
      </c>
      <c r="D79" s="22" t="s">
        <v>366</v>
      </c>
      <c r="E79" s="42" t="s">
        <v>513</v>
      </c>
      <c r="F79" s="22" t="s">
        <v>1060</v>
      </c>
      <c r="G79" s="22" t="s">
        <v>11</v>
      </c>
      <c r="H79" s="19"/>
      <c r="I79" s="19"/>
      <c r="J79" s="22" t="s">
        <v>12</v>
      </c>
      <c r="K79" s="42" t="s">
        <v>367</v>
      </c>
      <c r="L79" s="42"/>
      <c r="M79" s="19">
        <v>41.475000000000001</v>
      </c>
      <c r="N79" s="43">
        <f t="shared" si="13"/>
        <v>27.09190672153635</v>
      </c>
      <c r="O79" s="10" t="s">
        <v>368</v>
      </c>
      <c r="P79" s="22">
        <v>10</v>
      </c>
      <c r="Q79" s="10" t="s">
        <v>369</v>
      </c>
      <c r="R79" s="44">
        <v>75</v>
      </c>
      <c r="S79" s="19">
        <f t="shared" si="10"/>
        <v>83.333333333333343</v>
      </c>
      <c r="T79" s="45" t="s">
        <v>37</v>
      </c>
      <c r="U79" s="45">
        <f t="shared" si="14"/>
        <v>38.673525377229083</v>
      </c>
    </row>
    <row r="80" spans="1:233" ht="15" customHeight="1" x14ac:dyDescent="0.15">
      <c r="A80" s="22" t="s">
        <v>48</v>
      </c>
      <c r="B80" s="42"/>
      <c r="C80" s="47">
        <v>11616024</v>
      </c>
      <c r="D80" s="22" t="s">
        <v>370</v>
      </c>
      <c r="E80" s="42" t="s">
        <v>513</v>
      </c>
      <c r="F80" s="22" t="s">
        <v>1060</v>
      </c>
      <c r="G80" s="22" t="s">
        <v>11</v>
      </c>
      <c r="H80" s="19"/>
      <c r="I80" s="19"/>
      <c r="J80" s="22" t="s">
        <v>12</v>
      </c>
      <c r="K80" s="42" t="s">
        <v>371</v>
      </c>
      <c r="L80" s="42"/>
      <c r="M80" s="43">
        <v>31.457999999999998</v>
      </c>
      <c r="N80" s="43">
        <f t="shared" si="13"/>
        <v>20.548696844993138</v>
      </c>
      <c r="O80" s="10"/>
      <c r="P80" s="22"/>
      <c r="Q80" s="10" t="s">
        <v>372</v>
      </c>
      <c r="R80" s="44">
        <v>75</v>
      </c>
      <c r="S80" s="19">
        <f t="shared" si="10"/>
        <v>83.333333333333343</v>
      </c>
      <c r="T80" s="45" t="s">
        <v>15</v>
      </c>
      <c r="U80" s="45">
        <f t="shared" si="14"/>
        <v>31.438957475994513</v>
      </c>
    </row>
    <row r="81" spans="1:21" ht="15" customHeight="1" x14ac:dyDescent="0.15">
      <c r="A81" s="22" t="s">
        <v>48</v>
      </c>
      <c r="B81" s="42"/>
      <c r="C81" s="22">
        <v>11716027</v>
      </c>
      <c r="D81" s="22" t="s">
        <v>50</v>
      </c>
      <c r="E81" s="42" t="s">
        <v>513</v>
      </c>
      <c r="F81" s="22" t="s">
        <v>1060</v>
      </c>
      <c r="G81" s="22" t="s">
        <v>11</v>
      </c>
      <c r="H81" s="19"/>
      <c r="I81" s="19"/>
      <c r="J81" s="22" t="s">
        <v>202</v>
      </c>
      <c r="K81" s="22" t="s">
        <v>373</v>
      </c>
      <c r="L81" s="42"/>
      <c r="M81" s="43">
        <v>32.570999999999998</v>
      </c>
      <c r="N81" s="43">
        <f t="shared" si="13"/>
        <v>21.275720164609051</v>
      </c>
      <c r="O81" s="10"/>
      <c r="P81" s="22"/>
      <c r="Q81" s="10" t="s">
        <v>374</v>
      </c>
      <c r="R81" s="44">
        <v>70</v>
      </c>
      <c r="S81" s="19">
        <f t="shared" si="10"/>
        <v>77.777777777777786</v>
      </c>
      <c r="T81" s="45" t="s">
        <v>13</v>
      </c>
      <c r="U81" s="45">
        <f t="shared" si="14"/>
        <v>31.020576131687246</v>
      </c>
    </row>
    <row r="82" spans="1:21" ht="15" customHeight="1" x14ac:dyDescent="0.15">
      <c r="A82" s="22" t="s">
        <v>48</v>
      </c>
      <c r="B82" s="42"/>
      <c r="C82" s="22">
        <v>11616028</v>
      </c>
      <c r="D82" s="22" t="s">
        <v>375</v>
      </c>
      <c r="E82" s="42" t="s">
        <v>513</v>
      </c>
      <c r="F82" s="22" t="s">
        <v>1060</v>
      </c>
      <c r="G82" s="22" t="s">
        <v>11</v>
      </c>
      <c r="H82" s="19"/>
      <c r="I82" s="19"/>
      <c r="J82" s="42" t="s">
        <v>12</v>
      </c>
      <c r="K82" s="42" t="s">
        <v>376</v>
      </c>
      <c r="L82" s="42"/>
      <c r="M82" s="19">
        <v>32.220999999999997</v>
      </c>
      <c r="N82" s="43">
        <f t="shared" si="13"/>
        <v>21.047096479195243</v>
      </c>
      <c r="O82" s="10"/>
      <c r="P82" s="22"/>
      <c r="Q82" s="10" t="s">
        <v>377</v>
      </c>
      <c r="R82" s="44">
        <v>70</v>
      </c>
      <c r="S82" s="19">
        <f t="shared" si="10"/>
        <v>77.777777777777786</v>
      </c>
      <c r="T82" s="45" t="s">
        <v>13</v>
      </c>
      <c r="U82" s="45">
        <f t="shared" si="14"/>
        <v>30.837677183356199</v>
      </c>
    </row>
    <row r="83" spans="1:21" ht="15" customHeight="1" x14ac:dyDescent="0.15">
      <c r="A83" s="22" t="s">
        <v>48</v>
      </c>
      <c r="B83" s="42"/>
      <c r="C83" s="22">
        <v>12016010</v>
      </c>
      <c r="D83" s="22" t="s">
        <v>56</v>
      </c>
      <c r="E83" s="42" t="s">
        <v>513</v>
      </c>
      <c r="F83" s="22" t="s">
        <v>1060</v>
      </c>
      <c r="G83" s="22" t="s">
        <v>11</v>
      </c>
      <c r="H83" s="19"/>
      <c r="I83" s="19"/>
      <c r="J83" s="42" t="s">
        <v>202</v>
      </c>
      <c r="K83" s="42" t="s">
        <v>378</v>
      </c>
      <c r="L83" s="42"/>
      <c r="M83" s="19">
        <v>30.08</v>
      </c>
      <c r="N83" s="43">
        <f t="shared" si="13"/>
        <v>19.648572734992488</v>
      </c>
      <c r="O83" s="10"/>
      <c r="P83" s="22"/>
      <c r="Q83" s="10" t="s">
        <v>379</v>
      </c>
      <c r="R83" s="44">
        <v>75</v>
      </c>
      <c r="S83" s="19">
        <f t="shared" si="10"/>
        <v>83.333333333333343</v>
      </c>
      <c r="T83" s="45" t="s">
        <v>13</v>
      </c>
      <c r="U83" s="45">
        <f t="shared" si="14"/>
        <v>30.718858187993995</v>
      </c>
    </row>
    <row r="84" spans="1:21" ht="15" customHeight="1" x14ac:dyDescent="0.15">
      <c r="A84" s="22" t="s">
        <v>48</v>
      </c>
      <c r="B84" s="42"/>
      <c r="C84" s="22">
        <v>11616032</v>
      </c>
      <c r="D84" s="22" t="s">
        <v>380</v>
      </c>
      <c r="E84" s="42" t="s">
        <v>513</v>
      </c>
      <c r="F84" s="22" t="s">
        <v>1060</v>
      </c>
      <c r="G84" s="22" t="s">
        <v>11</v>
      </c>
      <c r="H84" s="19"/>
      <c r="I84" s="19"/>
      <c r="J84" s="22" t="s">
        <v>12</v>
      </c>
      <c r="K84" s="22" t="s">
        <v>381</v>
      </c>
      <c r="L84" s="42"/>
      <c r="M84" s="19">
        <v>25.808999999999997</v>
      </c>
      <c r="N84" s="43">
        <f t="shared" si="13"/>
        <v>16.858710562414263</v>
      </c>
      <c r="O84" s="10"/>
      <c r="P84" s="22"/>
      <c r="Q84" s="10" t="s">
        <v>382</v>
      </c>
      <c r="R84" s="44">
        <v>80</v>
      </c>
      <c r="S84" s="19">
        <f t="shared" si="10"/>
        <v>88.888888888888886</v>
      </c>
      <c r="T84" s="45" t="s">
        <v>13</v>
      </c>
      <c r="U84" s="45">
        <f t="shared" si="14"/>
        <v>29.48696844993141</v>
      </c>
    </row>
    <row r="85" spans="1:21" ht="15" customHeight="1" x14ac:dyDescent="0.15">
      <c r="A85" s="22" t="s">
        <v>48</v>
      </c>
      <c r="B85" s="42"/>
      <c r="C85" s="22">
        <v>11616029</v>
      </c>
      <c r="D85" s="22" t="s">
        <v>383</v>
      </c>
      <c r="E85" s="42" t="s">
        <v>513</v>
      </c>
      <c r="F85" s="22" t="s">
        <v>1060</v>
      </c>
      <c r="G85" s="22" t="s">
        <v>11</v>
      </c>
      <c r="H85" s="19"/>
      <c r="I85" s="19"/>
      <c r="J85" s="22" t="s">
        <v>12</v>
      </c>
      <c r="K85" s="42" t="s">
        <v>384</v>
      </c>
      <c r="L85" s="42"/>
      <c r="M85" s="19"/>
      <c r="N85" s="43"/>
      <c r="O85" s="10"/>
      <c r="P85" s="22"/>
      <c r="Q85" s="10" t="s">
        <v>377</v>
      </c>
      <c r="R85" s="44">
        <v>70</v>
      </c>
      <c r="S85" s="19">
        <f t="shared" si="10"/>
        <v>77.777777777777786</v>
      </c>
      <c r="T85" s="45" t="s">
        <v>13</v>
      </c>
      <c r="U85" s="45">
        <f t="shared" si="14"/>
        <v>14.000000000000004</v>
      </c>
    </row>
    <row r="86" spans="1:21" ht="15" customHeight="1" x14ac:dyDescent="0.15">
      <c r="A86" s="22" t="s">
        <v>48</v>
      </c>
      <c r="B86" s="42"/>
      <c r="C86" s="22">
        <v>11616027</v>
      </c>
      <c r="D86" s="22" t="s">
        <v>49</v>
      </c>
      <c r="E86" s="42" t="s">
        <v>513</v>
      </c>
      <c r="F86" s="22" t="s">
        <v>1060</v>
      </c>
      <c r="G86" s="22" t="s">
        <v>11</v>
      </c>
      <c r="H86" s="19"/>
      <c r="I86" s="48"/>
      <c r="J86" s="22" t="s">
        <v>12</v>
      </c>
      <c r="K86" s="42" t="s">
        <v>190</v>
      </c>
      <c r="L86" s="42"/>
      <c r="M86" s="19">
        <v>5.0270000000000001</v>
      </c>
      <c r="N86" s="43">
        <f>M86/$M$372*100</f>
        <v>3.2836893330720494</v>
      </c>
      <c r="O86" s="10"/>
      <c r="P86" s="22"/>
      <c r="Q86" s="10" t="s">
        <v>385</v>
      </c>
      <c r="R86" s="44">
        <v>70</v>
      </c>
      <c r="S86" s="19">
        <f t="shared" si="10"/>
        <v>77.777777777777786</v>
      </c>
      <c r="T86" s="45" t="s">
        <v>13</v>
      </c>
      <c r="U86" s="45">
        <f t="shared" si="14"/>
        <v>16.626951466457644</v>
      </c>
    </row>
    <row r="87" spans="1:21" ht="15" customHeight="1" x14ac:dyDescent="0.15">
      <c r="A87" s="22" t="s">
        <v>48</v>
      </c>
      <c r="B87" s="42"/>
      <c r="C87" s="47">
        <v>11816028</v>
      </c>
      <c r="D87" s="22" t="s">
        <v>55</v>
      </c>
      <c r="E87" s="42" t="s">
        <v>513</v>
      </c>
      <c r="F87" s="22" t="s">
        <v>1060</v>
      </c>
      <c r="G87" s="22" t="s">
        <v>11</v>
      </c>
      <c r="H87" s="19"/>
      <c r="I87" s="48"/>
      <c r="J87" s="22" t="s">
        <v>202</v>
      </c>
      <c r="K87" s="42"/>
      <c r="L87" s="42"/>
      <c r="M87" s="19"/>
      <c r="N87" s="43"/>
      <c r="O87" s="10" t="s">
        <v>386</v>
      </c>
      <c r="P87" s="22">
        <v>6</v>
      </c>
      <c r="Q87" s="10" t="s">
        <v>387</v>
      </c>
      <c r="R87" s="44">
        <v>80</v>
      </c>
      <c r="S87" s="19">
        <f t="shared" si="10"/>
        <v>88.888888888888886</v>
      </c>
      <c r="T87" s="45" t="s">
        <v>27</v>
      </c>
      <c r="U87" s="45">
        <f t="shared" si="14"/>
        <v>17.2</v>
      </c>
    </row>
    <row r="88" spans="1:21" ht="15" customHeight="1" x14ac:dyDescent="0.15">
      <c r="A88" s="42" t="s">
        <v>48</v>
      </c>
      <c r="B88" s="42"/>
      <c r="C88" s="49">
        <v>11716032</v>
      </c>
      <c r="D88" s="42" t="s">
        <v>388</v>
      </c>
      <c r="E88" s="42" t="s">
        <v>513</v>
      </c>
      <c r="F88" s="22" t="s">
        <v>1060</v>
      </c>
      <c r="G88" s="42" t="s">
        <v>11</v>
      </c>
      <c r="H88" s="43"/>
      <c r="I88" s="48"/>
      <c r="J88" s="42" t="s">
        <v>202</v>
      </c>
      <c r="K88" s="42"/>
      <c r="L88" s="42"/>
      <c r="M88" s="19"/>
      <c r="N88" s="43"/>
      <c r="O88" s="10"/>
      <c r="P88" s="42"/>
      <c r="Q88" s="10"/>
      <c r="R88" s="44">
        <v>80</v>
      </c>
      <c r="S88" s="19">
        <f t="shared" si="10"/>
        <v>88.888888888888886</v>
      </c>
      <c r="T88" s="45" t="s">
        <v>13</v>
      </c>
      <c r="U88" s="45">
        <f t="shared" si="14"/>
        <v>16</v>
      </c>
    </row>
    <row r="89" spans="1:21" ht="15" customHeight="1" x14ac:dyDescent="0.15">
      <c r="A89" s="22" t="s">
        <v>48</v>
      </c>
      <c r="B89" s="42"/>
      <c r="C89" s="22">
        <v>11816030</v>
      </c>
      <c r="D89" s="22" t="s">
        <v>389</v>
      </c>
      <c r="E89" s="42" t="s">
        <v>513</v>
      </c>
      <c r="F89" s="22" t="s">
        <v>1060</v>
      </c>
      <c r="G89" s="22" t="s">
        <v>11</v>
      </c>
      <c r="H89" s="19"/>
      <c r="I89" s="48"/>
      <c r="J89" s="22" t="s">
        <v>202</v>
      </c>
      <c r="K89" s="42"/>
      <c r="L89" s="42"/>
      <c r="M89" s="19"/>
      <c r="N89" s="43"/>
      <c r="O89" s="10"/>
      <c r="P89" s="42"/>
      <c r="Q89" s="10" t="s">
        <v>390</v>
      </c>
      <c r="R89" s="44">
        <v>70</v>
      </c>
      <c r="S89" s="19">
        <f t="shared" si="10"/>
        <v>77.777777777777786</v>
      </c>
      <c r="T89" s="45" t="s">
        <v>13</v>
      </c>
      <c r="U89" s="45">
        <f t="shared" si="14"/>
        <v>14.000000000000004</v>
      </c>
    </row>
    <row r="90" spans="1:21" ht="15" customHeight="1" x14ac:dyDescent="0.15">
      <c r="A90" s="22" t="s">
        <v>48</v>
      </c>
      <c r="B90" s="49"/>
      <c r="C90" s="47">
        <v>11616036</v>
      </c>
      <c r="D90" s="22" t="s">
        <v>52</v>
      </c>
      <c r="E90" s="42" t="s">
        <v>513</v>
      </c>
      <c r="F90" s="22" t="s">
        <v>1060</v>
      </c>
      <c r="G90" s="22" t="s">
        <v>11</v>
      </c>
      <c r="H90" s="19"/>
      <c r="I90" s="19"/>
      <c r="J90" s="22" t="s">
        <v>12</v>
      </c>
      <c r="K90" s="42"/>
      <c r="L90" s="42"/>
      <c r="M90" s="19"/>
      <c r="N90" s="43"/>
      <c r="O90" s="10"/>
      <c r="P90" s="42"/>
      <c r="Q90" s="10" t="s">
        <v>391</v>
      </c>
      <c r="R90" s="44">
        <v>70</v>
      </c>
      <c r="S90" s="19">
        <f t="shared" si="10"/>
        <v>77.777777777777786</v>
      </c>
      <c r="T90" s="45" t="s">
        <v>13</v>
      </c>
      <c r="U90" s="45">
        <f t="shared" si="14"/>
        <v>14.000000000000004</v>
      </c>
    </row>
    <row r="91" spans="1:21" ht="15" customHeight="1" x14ac:dyDescent="0.15">
      <c r="A91" s="22" t="s">
        <v>48</v>
      </c>
      <c r="B91" s="49"/>
      <c r="C91" s="22">
        <v>11716036</v>
      </c>
      <c r="D91" s="22" t="s">
        <v>54</v>
      </c>
      <c r="E91" s="42" t="s">
        <v>513</v>
      </c>
      <c r="F91" s="22" t="s">
        <v>1060</v>
      </c>
      <c r="G91" s="22" t="s">
        <v>11</v>
      </c>
      <c r="H91" s="19"/>
      <c r="I91" s="19"/>
      <c r="J91" s="22" t="s">
        <v>202</v>
      </c>
      <c r="K91" s="42"/>
      <c r="L91" s="42"/>
      <c r="M91" s="19"/>
      <c r="N91" s="43"/>
      <c r="O91" s="10"/>
      <c r="P91" s="42"/>
      <c r="Q91" s="10"/>
      <c r="R91" s="44">
        <v>70</v>
      </c>
      <c r="S91" s="19">
        <f t="shared" si="10"/>
        <v>77.777777777777786</v>
      </c>
      <c r="T91" s="45" t="s">
        <v>13</v>
      </c>
      <c r="U91" s="45">
        <f t="shared" si="14"/>
        <v>14.000000000000004</v>
      </c>
    </row>
    <row r="92" spans="1:21" ht="15" customHeight="1" x14ac:dyDescent="0.15">
      <c r="A92" s="22" t="s">
        <v>48</v>
      </c>
      <c r="B92" s="42"/>
      <c r="C92" s="47">
        <v>21816025</v>
      </c>
      <c r="D92" s="22" t="s">
        <v>57</v>
      </c>
      <c r="E92" s="42" t="s">
        <v>169</v>
      </c>
      <c r="F92" s="22" t="s">
        <v>1060</v>
      </c>
      <c r="G92" s="22" t="s">
        <v>11</v>
      </c>
      <c r="H92" s="19"/>
      <c r="I92" s="19"/>
      <c r="J92" s="22" t="s">
        <v>12</v>
      </c>
      <c r="K92" s="42" t="s">
        <v>392</v>
      </c>
      <c r="L92" s="42"/>
      <c r="M92" s="43">
        <v>6.1539999999999999</v>
      </c>
      <c r="N92" s="43">
        <f>M92/$M$379*100</f>
        <v>13.207709147100486</v>
      </c>
      <c r="O92" s="10"/>
      <c r="P92" s="42"/>
      <c r="Q92" s="10" t="s">
        <v>393</v>
      </c>
      <c r="R92" s="44">
        <v>80</v>
      </c>
      <c r="S92" s="19">
        <f t="shared" si="10"/>
        <v>88.888888888888886</v>
      </c>
      <c r="T92" s="45" t="s">
        <v>15</v>
      </c>
      <c r="U92" s="45">
        <f t="shared" si="14"/>
        <v>26.566167317680389</v>
      </c>
    </row>
    <row r="93" spans="1:21" ht="15" customHeight="1" x14ac:dyDescent="0.15">
      <c r="A93" s="22" t="s">
        <v>48</v>
      </c>
      <c r="B93" s="42"/>
      <c r="C93" s="22">
        <v>21816027</v>
      </c>
      <c r="D93" s="22" t="s">
        <v>394</v>
      </c>
      <c r="E93" s="42" t="s">
        <v>169</v>
      </c>
      <c r="F93" s="22" t="s">
        <v>1060</v>
      </c>
      <c r="G93" s="22" t="s">
        <v>11</v>
      </c>
      <c r="H93" s="19"/>
      <c r="I93" s="19"/>
      <c r="J93" s="22" t="s">
        <v>12</v>
      </c>
      <c r="K93" s="42" t="s">
        <v>395</v>
      </c>
      <c r="L93" s="42"/>
      <c r="M93" s="43">
        <v>9.2059999999999995</v>
      </c>
      <c r="N93" s="43">
        <f>M93/$M$379*100</f>
        <v>19.757908743615058</v>
      </c>
      <c r="O93" s="10" t="s">
        <v>396</v>
      </c>
      <c r="P93" s="42"/>
      <c r="Q93" s="10" t="s">
        <v>377</v>
      </c>
      <c r="R93" s="44">
        <v>70</v>
      </c>
      <c r="S93" s="19">
        <f t="shared" si="10"/>
        <v>77.777777777777786</v>
      </c>
      <c r="T93" s="45" t="s">
        <v>15</v>
      </c>
      <c r="U93" s="45">
        <f t="shared" si="14"/>
        <v>29.80632699489205</v>
      </c>
    </row>
    <row r="94" spans="1:21" ht="15" customHeight="1" x14ac:dyDescent="0.15">
      <c r="A94" s="22" t="s">
        <v>48</v>
      </c>
      <c r="B94" s="42"/>
      <c r="C94" s="22">
        <v>21816034</v>
      </c>
      <c r="D94" s="22" t="s">
        <v>58</v>
      </c>
      <c r="E94" s="42" t="s">
        <v>169</v>
      </c>
      <c r="F94" s="22" t="s">
        <v>1060</v>
      </c>
      <c r="G94" s="22" t="s">
        <v>11</v>
      </c>
      <c r="H94" s="19"/>
      <c r="I94" s="19"/>
      <c r="J94" s="22" t="s">
        <v>12</v>
      </c>
      <c r="K94" s="42" t="s">
        <v>397</v>
      </c>
      <c r="L94" s="42"/>
      <c r="M94" s="19">
        <v>8.1219999999999999</v>
      </c>
      <c r="N94" s="43">
        <f>M94/$M$379*100</f>
        <v>17.431428939348415</v>
      </c>
      <c r="O94" s="10" t="s">
        <v>398</v>
      </c>
      <c r="P94" s="42"/>
      <c r="Q94" s="10"/>
      <c r="R94" s="44">
        <v>75</v>
      </c>
      <c r="S94" s="19">
        <f t="shared" si="10"/>
        <v>83.333333333333343</v>
      </c>
      <c r="T94" s="45" t="s">
        <v>15</v>
      </c>
      <c r="U94" s="45">
        <f t="shared" si="14"/>
        <v>28.945143151478735</v>
      </c>
    </row>
    <row r="95" spans="1:21" ht="15" customHeight="1" x14ac:dyDescent="0.15">
      <c r="A95" s="22" t="s">
        <v>48</v>
      </c>
      <c r="B95" s="42"/>
      <c r="C95" s="47">
        <v>21816032</v>
      </c>
      <c r="D95" s="22" t="s">
        <v>399</v>
      </c>
      <c r="E95" s="42" t="s">
        <v>169</v>
      </c>
      <c r="F95" s="22" t="s">
        <v>1060</v>
      </c>
      <c r="G95" s="50" t="s">
        <v>11</v>
      </c>
      <c r="H95" s="19"/>
      <c r="I95" s="19"/>
      <c r="J95" s="22" t="s">
        <v>12</v>
      </c>
      <c r="K95" s="42" t="s">
        <v>400</v>
      </c>
      <c r="L95" s="42"/>
      <c r="M95" s="19">
        <v>5.1479999999999997</v>
      </c>
      <c r="N95" s="43">
        <f>M95/$M$379*100</f>
        <v>11.048632871185129</v>
      </c>
      <c r="O95" s="10" t="s">
        <v>401</v>
      </c>
      <c r="P95" s="42"/>
      <c r="Q95" s="21" t="s">
        <v>385</v>
      </c>
      <c r="R95" s="44">
        <v>70</v>
      </c>
      <c r="S95" s="19">
        <f t="shared" si="10"/>
        <v>77.777777777777786</v>
      </c>
      <c r="T95" s="45" t="s">
        <v>15</v>
      </c>
      <c r="U95" s="45">
        <f t="shared" si="14"/>
        <v>22.838906296948107</v>
      </c>
    </row>
    <row r="96" spans="1:21" ht="15" customHeight="1" x14ac:dyDescent="0.15">
      <c r="A96" s="22" t="s">
        <v>48</v>
      </c>
      <c r="B96" s="42"/>
      <c r="C96" s="22">
        <v>21816024</v>
      </c>
      <c r="D96" s="22" t="s">
        <v>62</v>
      </c>
      <c r="E96" s="42" t="s">
        <v>169</v>
      </c>
      <c r="F96" s="22" t="s">
        <v>1060</v>
      </c>
      <c r="G96" s="22" t="s">
        <v>11</v>
      </c>
      <c r="H96" s="19"/>
      <c r="I96" s="19"/>
      <c r="J96" s="22" t="s">
        <v>12</v>
      </c>
      <c r="K96" s="42"/>
      <c r="L96" s="42"/>
      <c r="M96" s="19"/>
      <c r="N96" s="43"/>
      <c r="O96" s="10" t="s">
        <v>402</v>
      </c>
      <c r="P96" s="22">
        <v>7</v>
      </c>
      <c r="Q96" s="10" t="s">
        <v>403</v>
      </c>
      <c r="R96" s="44">
        <v>75</v>
      </c>
      <c r="S96" s="19">
        <f t="shared" si="10"/>
        <v>83.333333333333343</v>
      </c>
      <c r="T96" s="45" t="s">
        <v>13</v>
      </c>
      <c r="U96" s="45">
        <f t="shared" si="14"/>
        <v>16.400000000000002</v>
      </c>
    </row>
    <row r="97" spans="1:21" ht="15" customHeight="1" x14ac:dyDescent="0.15">
      <c r="A97" s="22" t="s">
        <v>48</v>
      </c>
      <c r="B97" s="42"/>
      <c r="C97" s="22">
        <v>21816016</v>
      </c>
      <c r="D97" s="22" t="s">
        <v>60</v>
      </c>
      <c r="E97" s="42" t="s">
        <v>169</v>
      </c>
      <c r="F97" s="22" t="s">
        <v>1060</v>
      </c>
      <c r="G97" s="22" t="s">
        <v>11</v>
      </c>
      <c r="H97" s="19"/>
      <c r="I97" s="48"/>
      <c r="J97" s="22" t="s">
        <v>12</v>
      </c>
      <c r="K97" s="42"/>
      <c r="L97" s="42"/>
      <c r="M97" s="19"/>
      <c r="N97" s="43"/>
      <c r="O97" s="10" t="s">
        <v>86</v>
      </c>
      <c r="P97" s="22">
        <v>9</v>
      </c>
      <c r="Q97" s="10"/>
      <c r="R97" s="44">
        <v>70</v>
      </c>
      <c r="S97" s="19">
        <f t="shared" si="10"/>
        <v>77.777777777777786</v>
      </c>
      <c r="T97" s="45" t="s">
        <v>1217</v>
      </c>
      <c r="U97" s="45">
        <f t="shared" si="14"/>
        <v>15.800000000000004</v>
      </c>
    </row>
    <row r="98" spans="1:21" ht="15" customHeight="1" x14ac:dyDescent="0.15">
      <c r="A98" s="22" t="s">
        <v>48</v>
      </c>
      <c r="B98" s="42"/>
      <c r="C98" s="22">
        <v>21816021</v>
      </c>
      <c r="D98" s="22" t="s">
        <v>61</v>
      </c>
      <c r="E98" s="42" t="s">
        <v>169</v>
      </c>
      <c r="F98" s="22" t="s">
        <v>1060</v>
      </c>
      <c r="G98" s="22" t="s">
        <v>11</v>
      </c>
      <c r="H98" s="19"/>
      <c r="I98" s="48"/>
      <c r="J98" s="22" t="s">
        <v>12</v>
      </c>
      <c r="K98" s="42" t="s">
        <v>404</v>
      </c>
      <c r="L98" s="42"/>
      <c r="M98" s="19"/>
      <c r="N98" s="43"/>
      <c r="O98" s="10"/>
      <c r="P98" s="22"/>
      <c r="Q98" s="10"/>
      <c r="R98" s="44">
        <v>70</v>
      </c>
      <c r="S98" s="19">
        <f t="shared" si="10"/>
        <v>77.777777777777786</v>
      </c>
      <c r="T98" s="45"/>
      <c r="U98" s="45">
        <f t="shared" si="14"/>
        <v>14.000000000000004</v>
      </c>
    </row>
    <row r="99" spans="1:21" ht="15" customHeight="1" x14ac:dyDescent="0.15">
      <c r="A99" s="22" t="s">
        <v>48</v>
      </c>
      <c r="B99" s="42" t="s">
        <v>1056</v>
      </c>
      <c r="C99" s="47">
        <v>21816124</v>
      </c>
      <c r="D99" s="22" t="s">
        <v>67</v>
      </c>
      <c r="E99" s="22" t="s">
        <v>596</v>
      </c>
      <c r="F99" s="22" t="s">
        <v>1060</v>
      </c>
      <c r="G99" s="22" t="s">
        <v>11</v>
      </c>
      <c r="H99" s="19"/>
      <c r="I99" s="48"/>
      <c r="J99" s="22" t="s">
        <v>12</v>
      </c>
      <c r="K99" s="42" t="s">
        <v>405</v>
      </c>
      <c r="L99" s="42"/>
      <c r="M99" s="19">
        <v>32.04</v>
      </c>
      <c r="N99" s="19">
        <f>M99/$M$99*100</f>
        <v>100</v>
      </c>
      <c r="O99" s="10"/>
      <c r="P99" s="22"/>
      <c r="Q99" s="10" t="s">
        <v>406</v>
      </c>
      <c r="R99" s="44">
        <v>80</v>
      </c>
      <c r="S99" s="19">
        <f t="shared" si="10"/>
        <v>88.888888888888886</v>
      </c>
      <c r="T99" s="45" t="s">
        <v>15</v>
      </c>
      <c r="U99" s="45">
        <f t="shared" ref="U99:U106" si="15">0.6*N99+0.4*(P99+S99*0.9)</f>
        <v>92</v>
      </c>
    </row>
    <row r="100" spans="1:21" ht="15" customHeight="1" x14ac:dyDescent="0.15">
      <c r="A100" s="22" t="s">
        <v>48</v>
      </c>
      <c r="B100" s="42"/>
      <c r="C100" s="22">
        <v>21816119</v>
      </c>
      <c r="D100" s="22" t="s">
        <v>65</v>
      </c>
      <c r="E100" s="22" t="s">
        <v>596</v>
      </c>
      <c r="F100" s="22" t="s">
        <v>1060</v>
      </c>
      <c r="G100" s="22" t="s">
        <v>11</v>
      </c>
      <c r="H100" s="19"/>
      <c r="I100" s="48"/>
      <c r="J100" s="22" t="s">
        <v>12</v>
      </c>
      <c r="K100" s="22" t="s">
        <v>407</v>
      </c>
      <c r="L100" s="42"/>
      <c r="M100" s="19">
        <v>15.788</v>
      </c>
      <c r="N100" s="19">
        <f>M100/$M$99*100</f>
        <v>49.275905118601749</v>
      </c>
      <c r="O100" s="10" t="s">
        <v>408</v>
      </c>
      <c r="P100" s="22"/>
      <c r="Q100" s="10" t="s">
        <v>409</v>
      </c>
      <c r="R100" s="44">
        <v>75</v>
      </c>
      <c r="S100" s="19">
        <f t="shared" si="10"/>
        <v>83.333333333333343</v>
      </c>
      <c r="T100" s="45" t="s">
        <v>15</v>
      </c>
      <c r="U100" s="45">
        <f t="shared" si="15"/>
        <v>59.565543071161059</v>
      </c>
    </row>
    <row r="101" spans="1:21" ht="15" customHeight="1" x14ac:dyDescent="0.15">
      <c r="A101" s="22" t="s">
        <v>48</v>
      </c>
      <c r="B101" s="42"/>
      <c r="C101" s="22">
        <v>21816113</v>
      </c>
      <c r="D101" s="22" t="s">
        <v>64</v>
      </c>
      <c r="E101" s="22" t="s">
        <v>596</v>
      </c>
      <c r="F101" s="22" t="s">
        <v>1060</v>
      </c>
      <c r="G101" s="22" t="s">
        <v>11</v>
      </c>
      <c r="H101" s="19"/>
      <c r="I101" s="48"/>
      <c r="J101" s="22" t="s">
        <v>12</v>
      </c>
      <c r="K101" s="42"/>
      <c r="L101" s="42"/>
      <c r="M101" s="19"/>
      <c r="N101" s="19"/>
      <c r="O101" s="10" t="s">
        <v>410</v>
      </c>
      <c r="P101" s="22">
        <v>10</v>
      </c>
      <c r="Q101" s="10" t="s">
        <v>411</v>
      </c>
      <c r="R101" s="44">
        <v>75</v>
      </c>
      <c r="S101" s="19">
        <f t="shared" si="10"/>
        <v>83.333333333333343</v>
      </c>
      <c r="T101" s="45" t="s">
        <v>37</v>
      </c>
      <c r="U101" s="45">
        <f t="shared" si="15"/>
        <v>34.000000000000007</v>
      </c>
    </row>
    <row r="102" spans="1:21" ht="15" customHeight="1" x14ac:dyDescent="0.15">
      <c r="A102" s="22" t="s">
        <v>48</v>
      </c>
      <c r="B102" s="42"/>
      <c r="C102" s="22">
        <v>21816121</v>
      </c>
      <c r="D102" s="22" t="s">
        <v>412</v>
      </c>
      <c r="E102" s="22" t="s">
        <v>596</v>
      </c>
      <c r="F102" s="22" t="s">
        <v>1060</v>
      </c>
      <c r="G102" s="22" t="s">
        <v>11</v>
      </c>
      <c r="H102" s="19"/>
      <c r="I102" s="48"/>
      <c r="J102" s="22" t="s">
        <v>12</v>
      </c>
      <c r="K102" s="42" t="s">
        <v>413</v>
      </c>
      <c r="L102" s="42"/>
      <c r="M102" s="19">
        <v>8.1300000000000008</v>
      </c>
      <c r="N102" s="19">
        <f>M102/$M$99*100</f>
        <v>25.374531835205993</v>
      </c>
      <c r="O102" s="10"/>
      <c r="P102" s="22"/>
      <c r="Q102" s="10" t="s">
        <v>414</v>
      </c>
      <c r="R102" s="44">
        <v>75</v>
      </c>
      <c r="S102" s="19">
        <f t="shared" si="10"/>
        <v>83.333333333333343</v>
      </c>
      <c r="T102" s="45" t="s">
        <v>15</v>
      </c>
      <c r="U102" s="45">
        <f t="shared" si="15"/>
        <v>45.224719101123604</v>
      </c>
    </row>
    <row r="103" spans="1:21" ht="15" customHeight="1" x14ac:dyDescent="0.15">
      <c r="A103" s="22" t="s">
        <v>48</v>
      </c>
      <c r="B103" s="42"/>
      <c r="C103" s="22">
        <v>21816116</v>
      </c>
      <c r="D103" s="22" t="s">
        <v>415</v>
      </c>
      <c r="E103" s="22" t="s">
        <v>596</v>
      </c>
      <c r="F103" s="22" t="s">
        <v>1060</v>
      </c>
      <c r="G103" s="22" t="s">
        <v>11</v>
      </c>
      <c r="H103" s="19"/>
      <c r="I103" s="48"/>
      <c r="J103" s="22" t="s">
        <v>12</v>
      </c>
      <c r="K103" s="42"/>
      <c r="L103" s="42"/>
      <c r="M103" s="19"/>
      <c r="N103" s="19"/>
      <c r="O103" s="10" t="s">
        <v>416</v>
      </c>
      <c r="P103" s="22"/>
      <c r="Q103" s="10" t="s">
        <v>417</v>
      </c>
      <c r="R103" s="44">
        <v>80</v>
      </c>
      <c r="S103" s="19">
        <f t="shared" si="10"/>
        <v>88.888888888888886</v>
      </c>
      <c r="T103" s="45"/>
      <c r="U103" s="45">
        <f t="shared" si="15"/>
        <v>32</v>
      </c>
    </row>
    <row r="104" spans="1:21" ht="15" customHeight="1" x14ac:dyDescent="0.15">
      <c r="A104" s="22" t="s">
        <v>48</v>
      </c>
      <c r="B104" s="42"/>
      <c r="C104" s="22">
        <v>21816126</v>
      </c>
      <c r="D104" s="22" t="s">
        <v>66</v>
      </c>
      <c r="E104" s="22" t="s">
        <v>596</v>
      </c>
      <c r="F104" s="22" t="s">
        <v>1060</v>
      </c>
      <c r="G104" s="22" t="s">
        <v>11</v>
      </c>
      <c r="H104" s="19"/>
      <c r="I104" s="48"/>
      <c r="J104" s="22" t="s">
        <v>12</v>
      </c>
      <c r="K104" s="42"/>
      <c r="L104" s="42"/>
      <c r="M104" s="19"/>
      <c r="N104" s="19"/>
      <c r="O104" s="10" t="s">
        <v>418</v>
      </c>
      <c r="P104" s="22"/>
      <c r="Q104" s="10"/>
      <c r="R104" s="44">
        <v>75</v>
      </c>
      <c r="S104" s="19">
        <f t="shared" si="10"/>
        <v>83.333333333333343</v>
      </c>
      <c r="T104" s="45"/>
      <c r="U104" s="45">
        <f t="shared" si="15"/>
        <v>30.000000000000007</v>
      </c>
    </row>
    <row r="105" spans="1:21" ht="15" customHeight="1" x14ac:dyDescent="0.15">
      <c r="A105" s="22" t="s">
        <v>48</v>
      </c>
      <c r="B105" s="42"/>
      <c r="C105" s="22">
        <v>21816115</v>
      </c>
      <c r="D105" s="22" t="s">
        <v>419</v>
      </c>
      <c r="E105" s="22" t="s">
        <v>596</v>
      </c>
      <c r="F105" s="22" t="s">
        <v>1060</v>
      </c>
      <c r="G105" s="22" t="s">
        <v>11</v>
      </c>
      <c r="H105" s="19"/>
      <c r="I105" s="48"/>
      <c r="J105" s="22" t="s">
        <v>12</v>
      </c>
      <c r="K105" s="42"/>
      <c r="L105" s="42" t="s">
        <v>420</v>
      </c>
      <c r="M105" s="19">
        <v>3</v>
      </c>
      <c r="N105" s="19">
        <f>M105/$M$99*100</f>
        <v>9.3632958801498134</v>
      </c>
      <c r="O105" s="10" t="s">
        <v>421</v>
      </c>
      <c r="P105" s="22"/>
      <c r="Q105" s="10" t="s">
        <v>422</v>
      </c>
      <c r="R105" s="44">
        <v>70</v>
      </c>
      <c r="S105" s="19">
        <f t="shared" si="10"/>
        <v>77.777777777777786</v>
      </c>
      <c r="T105" s="45" t="s">
        <v>13</v>
      </c>
      <c r="U105" s="45">
        <f t="shared" si="15"/>
        <v>33.617977528089895</v>
      </c>
    </row>
    <row r="106" spans="1:21" ht="15" customHeight="1" x14ac:dyDescent="0.15">
      <c r="A106" s="22" t="s">
        <v>48</v>
      </c>
      <c r="B106" s="42"/>
      <c r="C106" s="22">
        <v>21816130</v>
      </c>
      <c r="D106" s="22" t="s">
        <v>423</v>
      </c>
      <c r="E106" s="22" t="s">
        <v>596</v>
      </c>
      <c r="F106" s="22" t="s">
        <v>1060</v>
      </c>
      <c r="G106" s="22" t="s">
        <v>11</v>
      </c>
      <c r="H106" s="19"/>
      <c r="I106" s="48"/>
      <c r="J106" s="22" t="s">
        <v>12</v>
      </c>
      <c r="K106" s="42"/>
      <c r="L106" s="42"/>
      <c r="M106" s="19"/>
      <c r="N106" s="19"/>
      <c r="O106" s="10" t="s">
        <v>424</v>
      </c>
      <c r="P106" s="22"/>
      <c r="Q106" s="10" t="s">
        <v>425</v>
      </c>
      <c r="R106" s="44">
        <v>70</v>
      </c>
      <c r="S106" s="19">
        <f t="shared" si="10"/>
        <v>77.777777777777786</v>
      </c>
      <c r="T106" s="45"/>
      <c r="U106" s="45">
        <f t="shared" si="15"/>
        <v>28.000000000000007</v>
      </c>
    </row>
    <row r="107" spans="1:21" ht="15" customHeight="1" x14ac:dyDescent="0.15">
      <c r="A107" s="22" t="s">
        <v>48</v>
      </c>
      <c r="B107" s="42"/>
      <c r="C107" s="22">
        <v>11916030</v>
      </c>
      <c r="D107" s="22" t="s">
        <v>426</v>
      </c>
      <c r="E107" s="22" t="s">
        <v>224</v>
      </c>
      <c r="F107" s="22" t="s">
        <v>1060</v>
      </c>
      <c r="G107" s="22" t="s">
        <v>11</v>
      </c>
      <c r="H107" s="19">
        <v>86.293999999999997</v>
      </c>
      <c r="I107" s="19">
        <f t="shared" ref="I107:I114" si="16">H107/$H$108*100</f>
        <v>95.882222222222225</v>
      </c>
      <c r="J107" s="22" t="s">
        <v>202</v>
      </c>
      <c r="K107" s="42" t="s">
        <v>427</v>
      </c>
      <c r="L107" s="42"/>
      <c r="M107" s="43">
        <v>20.827999999999999</v>
      </c>
      <c r="N107" s="43">
        <f>M107/$M$376*100</f>
        <v>23.275409286472591</v>
      </c>
      <c r="O107" s="10" t="s">
        <v>428</v>
      </c>
      <c r="P107" s="22"/>
      <c r="Q107" s="10" t="s">
        <v>429</v>
      </c>
      <c r="R107" s="44">
        <v>80</v>
      </c>
      <c r="S107" s="19">
        <f t="shared" si="10"/>
        <v>88.888888888888886</v>
      </c>
      <c r="T107" s="45" t="s">
        <v>15</v>
      </c>
      <c r="U107" s="45">
        <f t="shared" ref="U107:U130" si="17">0.7*I107+0.15*N107+0.15*(P107+S107*0.9)</f>
        <v>82.60886694852644</v>
      </c>
    </row>
    <row r="108" spans="1:21" ht="15" customHeight="1" x14ac:dyDescent="0.15">
      <c r="A108" s="22" t="s">
        <v>48</v>
      </c>
      <c r="B108" s="42"/>
      <c r="C108" s="42">
        <v>11916024</v>
      </c>
      <c r="D108" s="42" t="s">
        <v>430</v>
      </c>
      <c r="E108" s="22" t="s">
        <v>224</v>
      </c>
      <c r="F108" s="22" t="s">
        <v>1060</v>
      </c>
      <c r="G108" s="42" t="s">
        <v>11</v>
      </c>
      <c r="H108" s="43">
        <v>90</v>
      </c>
      <c r="I108" s="19">
        <f t="shared" si="16"/>
        <v>100</v>
      </c>
      <c r="J108" s="42" t="s">
        <v>202</v>
      </c>
      <c r="K108" s="42"/>
      <c r="L108" s="42"/>
      <c r="M108" s="19"/>
      <c r="N108" s="43"/>
      <c r="O108" s="10" t="s">
        <v>431</v>
      </c>
      <c r="P108" s="42">
        <v>4</v>
      </c>
      <c r="Q108" s="10" t="s">
        <v>432</v>
      </c>
      <c r="R108" s="46">
        <v>75</v>
      </c>
      <c r="S108" s="19">
        <f t="shared" si="10"/>
        <v>83.333333333333343</v>
      </c>
      <c r="T108" s="45" t="s">
        <v>13</v>
      </c>
      <c r="U108" s="45">
        <f t="shared" si="17"/>
        <v>81.849999999999994</v>
      </c>
    </row>
    <row r="109" spans="1:21" ht="15" customHeight="1" x14ac:dyDescent="0.15">
      <c r="A109" s="22" t="s">
        <v>48</v>
      </c>
      <c r="B109" s="42"/>
      <c r="C109" s="47">
        <v>11916038</v>
      </c>
      <c r="D109" s="22" t="s">
        <v>433</v>
      </c>
      <c r="E109" s="22" t="s">
        <v>224</v>
      </c>
      <c r="F109" s="22" t="s">
        <v>1060</v>
      </c>
      <c r="G109" s="22" t="s">
        <v>11</v>
      </c>
      <c r="H109" s="19">
        <v>88.65</v>
      </c>
      <c r="I109" s="19">
        <f t="shared" si="16"/>
        <v>98.500000000000014</v>
      </c>
      <c r="J109" s="22" t="s">
        <v>202</v>
      </c>
      <c r="K109" s="42"/>
      <c r="L109" s="42"/>
      <c r="M109" s="19"/>
      <c r="N109" s="43"/>
      <c r="O109" s="10" t="s">
        <v>434</v>
      </c>
      <c r="P109" s="22">
        <v>8</v>
      </c>
      <c r="Q109" s="10" t="s">
        <v>435</v>
      </c>
      <c r="R109" s="44">
        <v>75</v>
      </c>
      <c r="S109" s="19">
        <f t="shared" si="10"/>
        <v>83.333333333333343</v>
      </c>
      <c r="T109" s="45" t="s">
        <v>27</v>
      </c>
      <c r="U109" s="45">
        <f t="shared" si="17"/>
        <v>81.400000000000006</v>
      </c>
    </row>
    <row r="110" spans="1:21" ht="15" customHeight="1" x14ac:dyDescent="0.15">
      <c r="A110" s="47" t="s">
        <v>48</v>
      </c>
      <c r="B110" s="42"/>
      <c r="C110" s="47">
        <v>11916041</v>
      </c>
      <c r="D110" s="47" t="s">
        <v>436</v>
      </c>
      <c r="E110" s="22" t="s">
        <v>224</v>
      </c>
      <c r="F110" s="22" t="s">
        <v>1060</v>
      </c>
      <c r="G110" s="47" t="s">
        <v>11</v>
      </c>
      <c r="H110" s="19">
        <v>86.1</v>
      </c>
      <c r="I110" s="19">
        <f t="shared" si="16"/>
        <v>95.666666666666657</v>
      </c>
      <c r="J110" s="47" t="s">
        <v>202</v>
      </c>
      <c r="K110" s="49"/>
      <c r="L110" s="42"/>
      <c r="M110" s="19"/>
      <c r="N110" s="43"/>
      <c r="O110" s="23" t="s">
        <v>167</v>
      </c>
      <c r="P110" s="47">
        <v>10</v>
      </c>
      <c r="Q110" s="23" t="s">
        <v>437</v>
      </c>
      <c r="R110" s="44">
        <v>80</v>
      </c>
      <c r="S110" s="19">
        <f t="shared" si="10"/>
        <v>88.888888888888886</v>
      </c>
      <c r="T110" s="45" t="s">
        <v>1217</v>
      </c>
      <c r="U110" s="45">
        <f t="shared" si="17"/>
        <v>80.466666666666654</v>
      </c>
    </row>
    <row r="111" spans="1:21" ht="15" customHeight="1" x14ac:dyDescent="0.15">
      <c r="A111" s="22" t="s">
        <v>48</v>
      </c>
      <c r="B111" s="42"/>
      <c r="C111" s="22">
        <v>11916039</v>
      </c>
      <c r="D111" s="22" t="s">
        <v>438</v>
      </c>
      <c r="E111" s="22" t="s">
        <v>224</v>
      </c>
      <c r="F111" s="22" t="s">
        <v>1060</v>
      </c>
      <c r="G111" s="22" t="s">
        <v>11</v>
      </c>
      <c r="H111" s="19">
        <v>88.94</v>
      </c>
      <c r="I111" s="19">
        <f t="shared" si="16"/>
        <v>98.822222222222223</v>
      </c>
      <c r="J111" s="22" t="s">
        <v>202</v>
      </c>
      <c r="K111" s="42"/>
      <c r="L111" s="42"/>
      <c r="M111" s="19"/>
      <c r="N111" s="43"/>
      <c r="O111" s="10" t="s">
        <v>439</v>
      </c>
      <c r="P111" s="22">
        <v>3</v>
      </c>
      <c r="Q111" s="10" t="s">
        <v>440</v>
      </c>
      <c r="R111" s="44">
        <v>70</v>
      </c>
      <c r="S111" s="19">
        <f t="shared" si="10"/>
        <v>77.777777777777786</v>
      </c>
      <c r="T111" s="45"/>
      <c r="U111" s="45">
        <f t="shared" si="17"/>
        <v>80.12555555555555</v>
      </c>
    </row>
    <row r="112" spans="1:21" ht="15" customHeight="1" x14ac:dyDescent="0.15">
      <c r="A112" s="22" t="s">
        <v>48</v>
      </c>
      <c r="B112" s="42"/>
      <c r="C112" s="22">
        <v>11916037</v>
      </c>
      <c r="D112" s="22" t="s">
        <v>441</v>
      </c>
      <c r="E112" s="22" t="s">
        <v>224</v>
      </c>
      <c r="F112" s="22" t="s">
        <v>1060</v>
      </c>
      <c r="G112" s="22" t="s">
        <v>11</v>
      </c>
      <c r="H112" s="19">
        <v>86.941000000000003</v>
      </c>
      <c r="I112" s="19">
        <f t="shared" si="16"/>
        <v>96.601111111111109</v>
      </c>
      <c r="J112" s="22" t="s">
        <v>202</v>
      </c>
      <c r="K112" s="42"/>
      <c r="L112" s="42"/>
      <c r="M112" s="19"/>
      <c r="N112" s="43"/>
      <c r="O112" s="10"/>
      <c r="P112" s="22"/>
      <c r="Q112" s="10" t="s">
        <v>442</v>
      </c>
      <c r="R112" s="44">
        <v>75</v>
      </c>
      <c r="S112" s="19">
        <f t="shared" si="10"/>
        <v>83.333333333333343</v>
      </c>
      <c r="T112" s="45"/>
      <c r="U112" s="45">
        <f t="shared" si="17"/>
        <v>78.870777777777775</v>
      </c>
    </row>
    <row r="113" spans="1:21" ht="15" customHeight="1" x14ac:dyDescent="0.15">
      <c r="A113" s="22" t="s">
        <v>48</v>
      </c>
      <c r="B113" s="42"/>
      <c r="C113" s="22">
        <v>11916033</v>
      </c>
      <c r="D113" s="22" t="s">
        <v>443</v>
      </c>
      <c r="E113" s="22" t="s">
        <v>224</v>
      </c>
      <c r="F113" s="22" t="s">
        <v>1060</v>
      </c>
      <c r="G113" s="22" t="s">
        <v>11</v>
      </c>
      <c r="H113" s="19">
        <v>87.293999999999997</v>
      </c>
      <c r="I113" s="19">
        <f t="shared" si="16"/>
        <v>96.993333333333325</v>
      </c>
      <c r="J113" s="22" t="s">
        <v>202</v>
      </c>
      <c r="K113" s="42"/>
      <c r="L113" s="42"/>
      <c r="M113" s="19"/>
      <c r="N113" s="43"/>
      <c r="O113" s="10"/>
      <c r="P113" s="22"/>
      <c r="Q113" s="10" t="s">
        <v>444</v>
      </c>
      <c r="R113" s="44">
        <v>70</v>
      </c>
      <c r="S113" s="19">
        <f t="shared" si="10"/>
        <v>77.777777777777786</v>
      </c>
      <c r="T113" s="45"/>
      <c r="U113" s="45">
        <f t="shared" si="17"/>
        <v>78.395333333333326</v>
      </c>
    </row>
    <row r="114" spans="1:21" ht="15" customHeight="1" x14ac:dyDescent="0.15">
      <c r="A114" s="22" t="s">
        <v>48</v>
      </c>
      <c r="B114" s="42"/>
      <c r="C114" s="47">
        <v>11916040</v>
      </c>
      <c r="D114" s="22" t="s">
        <v>445</v>
      </c>
      <c r="E114" s="22" t="s">
        <v>224</v>
      </c>
      <c r="F114" s="22" t="s">
        <v>1060</v>
      </c>
      <c r="G114" s="22" t="s">
        <v>11</v>
      </c>
      <c r="H114" s="19">
        <v>85.93</v>
      </c>
      <c r="I114" s="19">
        <f t="shared" si="16"/>
        <v>95.477777777777789</v>
      </c>
      <c r="J114" s="22" t="s">
        <v>202</v>
      </c>
      <c r="K114" s="42"/>
      <c r="L114" s="42"/>
      <c r="M114" s="19"/>
      <c r="N114" s="43"/>
      <c r="O114" s="10" t="s">
        <v>446</v>
      </c>
      <c r="P114" s="22"/>
      <c r="Q114" s="10" t="s">
        <v>447</v>
      </c>
      <c r="R114" s="44">
        <v>70</v>
      </c>
      <c r="S114" s="19">
        <f t="shared" si="10"/>
        <v>77.777777777777786</v>
      </c>
      <c r="T114" s="45"/>
      <c r="U114" s="45">
        <f t="shared" si="17"/>
        <v>77.334444444444443</v>
      </c>
    </row>
    <row r="115" spans="1:21" ht="15" customHeight="1" x14ac:dyDescent="0.15">
      <c r="A115" s="22" t="s">
        <v>48</v>
      </c>
      <c r="B115" s="42"/>
      <c r="C115" s="22">
        <v>21916024</v>
      </c>
      <c r="D115" s="22" t="s">
        <v>448</v>
      </c>
      <c r="E115" s="22" t="s">
        <v>289</v>
      </c>
      <c r="F115" s="22" t="s">
        <v>1060</v>
      </c>
      <c r="G115" s="22" t="s">
        <v>11</v>
      </c>
      <c r="H115" s="19">
        <v>87.846000000000004</v>
      </c>
      <c r="I115" s="48">
        <f t="shared" ref="I115:I130" si="18">H115/$H$116*100</f>
        <v>99.218414691996657</v>
      </c>
      <c r="J115" s="22" t="s">
        <v>202</v>
      </c>
      <c r="K115" s="42"/>
      <c r="L115" s="42"/>
      <c r="M115" s="19"/>
      <c r="N115" s="43"/>
      <c r="O115" s="10"/>
      <c r="P115" s="22"/>
      <c r="Q115" s="10" t="s">
        <v>449</v>
      </c>
      <c r="R115" s="44">
        <v>80</v>
      </c>
      <c r="S115" s="19">
        <f t="shared" si="10"/>
        <v>88.888888888888886</v>
      </c>
      <c r="T115" s="45" t="s">
        <v>15</v>
      </c>
      <c r="U115" s="45">
        <f t="shared" si="17"/>
        <v>81.452890284397654</v>
      </c>
    </row>
    <row r="116" spans="1:21" ht="15" customHeight="1" x14ac:dyDescent="0.15">
      <c r="A116" s="22" t="s">
        <v>48</v>
      </c>
      <c r="B116" s="42"/>
      <c r="C116" s="22">
        <v>21916026</v>
      </c>
      <c r="D116" s="22" t="s">
        <v>450</v>
      </c>
      <c r="E116" s="22" t="s">
        <v>289</v>
      </c>
      <c r="F116" s="22" t="s">
        <v>1060</v>
      </c>
      <c r="G116" s="22" t="s">
        <v>11</v>
      </c>
      <c r="H116" s="19">
        <v>88.537999999999997</v>
      </c>
      <c r="I116" s="48">
        <f t="shared" si="18"/>
        <v>100</v>
      </c>
      <c r="J116" s="22" t="s">
        <v>202</v>
      </c>
      <c r="K116" s="42"/>
      <c r="L116" s="42"/>
      <c r="M116" s="19"/>
      <c r="N116" s="43"/>
      <c r="O116" s="10"/>
      <c r="P116" s="22"/>
      <c r="Q116" s="10" t="s">
        <v>451</v>
      </c>
      <c r="R116" s="44">
        <v>75</v>
      </c>
      <c r="S116" s="19">
        <f t="shared" si="10"/>
        <v>83.333333333333343</v>
      </c>
      <c r="T116" s="45" t="s">
        <v>13</v>
      </c>
      <c r="U116" s="45">
        <f t="shared" si="17"/>
        <v>81.25</v>
      </c>
    </row>
    <row r="117" spans="1:21" ht="15" customHeight="1" x14ac:dyDescent="0.15">
      <c r="A117" s="22" t="s">
        <v>48</v>
      </c>
      <c r="B117" s="42"/>
      <c r="C117" s="22">
        <v>21916018</v>
      </c>
      <c r="D117" s="22" t="s">
        <v>452</v>
      </c>
      <c r="E117" s="22" t="s">
        <v>289</v>
      </c>
      <c r="F117" s="22" t="s">
        <v>1060</v>
      </c>
      <c r="G117" s="22" t="s">
        <v>11</v>
      </c>
      <c r="H117" s="19">
        <v>86</v>
      </c>
      <c r="I117" s="48">
        <f t="shared" si="18"/>
        <v>97.133434231629352</v>
      </c>
      <c r="J117" s="22" t="s">
        <v>202</v>
      </c>
      <c r="K117" s="42"/>
      <c r="L117" s="42"/>
      <c r="M117" s="19"/>
      <c r="N117" s="43"/>
      <c r="O117" s="10" t="s">
        <v>453</v>
      </c>
      <c r="P117" s="22">
        <v>3</v>
      </c>
      <c r="Q117" s="10" t="s">
        <v>454</v>
      </c>
      <c r="R117" s="44">
        <v>80</v>
      </c>
      <c r="S117" s="19">
        <f t="shared" si="10"/>
        <v>88.888888888888886</v>
      </c>
      <c r="T117" s="45" t="s">
        <v>13</v>
      </c>
      <c r="U117" s="45">
        <f t="shared" si="17"/>
        <v>80.44340396214055</v>
      </c>
    </row>
    <row r="118" spans="1:21" ht="15" customHeight="1" x14ac:dyDescent="0.15">
      <c r="A118" s="22" t="s">
        <v>48</v>
      </c>
      <c r="B118" s="42"/>
      <c r="C118" s="22">
        <v>21916021</v>
      </c>
      <c r="D118" s="22" t="s">
        <v>455</v>
      </c>
      <c r="E118" s="22" t="s">
        <v>289</v>
      </c>
      <c r="F118" s="22" t="s">
        <v>1060</v>
      </c>
      <c r="G118" s="22" t="s">
        <v>11</v>
      </c>
      <c r="H118" s="19">
        <v>86.308000000000007</v>
      </c>
      <c r="I118" s="48">
        <f t="shared" si="18"/>
        <v>97.481307461203116</v>
      </c>
      <c r="J118" s="22" t="s">
        <v>202</v>
      </c>
      <c r="K118" s="42"/>
      <c r="L118" s="42"/>
      <c r="M118" s="19"/>
      <c r="N118" s="43"/>
      <c r="O118" s="10"/>
      <c r="P118" s="22"/>
      <c r="Q118" s="10" t="s">
        <v>456</v>
      </c>
      <c r="R118" s="44">
        <v>80</v>
      </c>
      <c r="S118" s="19">
        <f t="shared" si="10"/>
        <v>88.888888888888886</v>
      </c>
      <c r="T118" s="45" t="s">
        <v>13</v>
      </c>
      <c r="U118" s="45">
        <f t="shared" si="17"/>
        <v>80.236915222842171</v>
      </c>
    </row>
    <row r="119" spans="1:21" ht="15" customHeight="1" x14ac:dyDescent="0.15">
      <c r="A119" s="22" t="s">
        <v>48</v>
      </c>
      <c r="B119" s="42"/>
      <c r="C119" s="22">
        <v>20916036</v>
      </c>
      <c r="D119" s="22" t="s">
        <v>457</v>
      </c>
      <c r="E119" s="22" t="s">
        <v>289</v>
      </c>
      <c r="F119" s="22" t="s">
        <v>1060</v>
      </c>
      <c r="G119" s="22" t="s">
        <v>11</v>
      </c>
      <c r="H119" s="19">
        <v>87.153999999999996</v>
      </c>
      <c r="I119" s="48">
        <f t="shared" si="18"/>
        <v>98.436829383993313</v>
      </c>
      <c r="J119" s="22" t="s">
        <v>202</v>
      </c>
      <c r="K119" s="42"/>
      <c r="L119" s="42"/>
      <c r="M119" s="19"/>
      <c r="N119" s="43"/>
      <c r="O119" s="10" t="s">
        <v>458</v>
      </c>
      <c r="P119" s="22">
        <v>1</v>
      </c>
      <c r="Q119" s="10" t="s">
        <v>459</v>
      </c>
      <c r="R119" s="44">
        <v>70</v>
      </c>
      <c r="S119" s="19">
        <f t="shared" si="10"/>
        <v>77.777777777777786</v>
      </c>
      <c r="T119" s="45" t="s">
        <v>13</v>
      </c>
      <c r="U119" s="45">
        <f t="shared" si="17"/>
        <v>79.555780568795313</v>
      </c>
    </row>
    <row r="120" spans="1:21" ht="15" customHeight="1" x14ac:dyDescent="0.15">
      <c r="A120" s="22" t="s">
        <v>48</v>
      </c>
      <c r="B120" s="42"/>
      <c r="C120" s="22">
        <v>21916019</v>
      </c>
      <c r="D120" s="22" t="s">
        <v>1220</v>
      </c>
      <c r="E120" s="85" t="s">
        <v>289</v>
      </c>
      <c r="F120" s="22" t="s">
        <v>1060</v>
      </c>
      <c r="G120" s="22" t="s">
        <v>11</v>
      </c>
      <c r="H120" s="19">
        <v>79.08</v>
      </c>
      <c r="I120" s="48">
        <v>89.317581151595931</v>
      </c>
      <c r="J120" s="22" t="s">
        <v>202</v>
      </c>
      <c r="K120" s="42" t="s">
        <v>1221</v>
      </c>
      <c r="L120" s="42"/>
      <c r="M120" s="19">
        <v>7.52</v>
      </c>
      <c r="N120" s="43">
        <f>M120/28.434*100</f>
        <v>26.447211085320387</v>
      </c>
      <c r="O120" s="10"/>
      <c r="P120" s="22"/>
      <c r="Q120" s="10" t="s">
        <v>1222</v>
      </c>
      <c r="R120" s="44">
        <v>70</v>
      </c>
      <c r="S120" s="19">
        <f t="shared" si="10"/>
        <v>77.777777777777786</v>
      </c>
      <c r="T120" s="45" t="s">
        <v>13</v>
      </c>
      <c r="U120" s="86">
        <f t="shared" si="17"/>
        <v>76.989388468915209</v>
      </c>
    </row>
    <row r="121" spans="1:21" ht="15" customHeight="1" x14ac:dyDescent="0.15">
      <c r="A121" s="22" t="s">
        <v>48</v>
      </c>
      <c r="B121" s="42"/>
      <c r="C121" s="22">
        <v>21916017</v>
      </c>
      <c r="D121" s="22" t="s">
        <v>1219</v>
      </c>
      <c r="E121" s="22" t="s">
        <v>289</v>
      </c>
      <c r="F121" s="22" t="s">
        <v>1060</v>
      </c>
      <c r="G121" s="22" t="s">
        <v>11</v>
      </c>
      <c r="H121" s="19">
        <v>86.54</v>
      </c>
      <c r="I121" s="48">
        <f t="shared" si="18"/>
        <v>97.743341841920994</v>
      </c>
      <c r="J121" s="22" t="s">
        <v>202</v>
      </c>
      <c r="K121" s="42"/>
      <c r="L121" s="42"/>
      <c r="M121" s="19"/>
      <c r="N121" s="43"/>
      <c r="O121" s="10" t="s">
        <v>460</v>
      </c>
      <c r="P121" s="22">
        <v>3</v>
      </c>
      <c r="Q121" s="10" t="s">
        <v>461</v>
      </c>
      <c r="R121" s="44">
        <v>70</v>
      </c>
      <c r="S121" s="19">
        <f t="shared" si="10"/>
        <v>77.777777777777786</v>
      </c>
      <c r="T121" s="45"/>
      <c r="U121" s="45">
        <f t="shared" si="17"/>
        <v>79.370339289344699</v>
      </c>
    </row>
    <row r="122" spans="1:21" ht="15" customHeight="1" x14ac:dyDescent="0.15">
      <c r="A122" s="22" t="s">
        <v>48</v>
      </c>
      <c r="B122" s="42"/>
      <c r="C122" s="22">
        <v>21916022</v>
      </c>
      <c r="D122" s="22" t="s">
        <v>462</v>
      </c>
      <c r="E122" s="22" t="s">
        <v>289</v>
      </c>
      <c r="F122" s="22" t="s">
        <v>1060</v>
      </c>
      <c r="G122" s="22" t="s">
        <v>11</v>
      </c>
      <c r="H122" s="19">
        <v>84.923100000000005</v>
      </c>
      <c r="I122" s="48">
        <f t="shared" si="18"/>
        <v>95.91712033251261</v>
      </c>
      <c r="J122" s="22" t="s">
        <v>202</v>
      </c>
      <c r="K122" s="42"/>
      <c r="L122" s="42"/>
      <c r="M122" s="19"/>
      <c r="N122" s="43"/>
      <c r="O122" s="10" t="s">
        <v>463</v>
      </c>
      <c r="P122" s="22">
        <v>3</v>
      </c>
      <c r="Q122" s="10" t="s">
        <v>464</v>
      </c>
      <c r="R122" s="44">
        <v>75</v>
      </c>
      <c r="S122" s="19">
        <f t="shared" si="10"/>
        <v>83.333333333333343</v>
      </c>
      <c r="T122" s="45"/>
      <c r="U122" s="45">
        <f t="shared" si="17"/>
        <v>78.841984232758833</v>
      </c>
    </row>
    <row r="123" spans="1:21" ht="15" customHeight="1" x14ac:dyDescent="0.15">
      <c r="A123" s="22" t="s">
        <v>48</v>
      </c>
      <c r="B123" s="42"/>
      <c r="C123" s="47">
        <v>21916033</v>
      </c>
      <c r="D123" s="22" t="s">
        <v>465</v>
      </c>
      <c r="E123" s="22" t="s">
        <v>289</v>
      </c>
      <c r="F123" s="22" t="s">
        <v>1060</v>
      </c>
      <c r="G123" s="22" t="s">
        <v>11</v>
      </c>
      <c r="H123" s="19">
        <v>86.31</v>
      </c>
      <c r="I123" s="48">
        <f t="shared" si="18"/>
        <v>97.483566378278269</v>
      </c>
      <c r="J123" s="22" t="s">
        <v>202</v>
      </c>
      <c r="K123" s="42"/>
      <c r="L123" s="42"/>
      <c r="M123" s="19"/>
      <c r="N123" s="43"/>
      <c r="O123" s="10"/>
      <c r="P123" s="22"/>
      <c r="Q123" s="10" t="s">
        <v>466</v>
      </c>
      <c r="R123" s="44">
        <v>70</v>
      </c>
      <c r="S123" s="19">
        <f t="shared" si="10"/>
        <v>77.777777777777786</v>
      </c>
      <c r="T123" s="45"/>
      <c r="U123" s="45">
        <f t="shared" si="17"/>
        <v>78.738496464794778</v>
      </c>
    </row>
    <row r="124" spans="1:21" ht="15" customHeight="1" x14ac:dyDescent="0.15">
      <c r="A124" s="22" t="s">
        <v>48</v>
      </c>
      <c r="B124" s="42"/>
      <c r="C124" s="22">
        <v>21916031</v>
      </c>
      <c r="D124" s="22" t="s">
        <v>467</v>
      </c>
      <c r="E124" s="22" t="s">
        <v>289</v>
      </c>
      <c r="F124" s="22" t="s">
        <v>1060</v>
      </c>
      <c r="G124" s="22" t="s">
        <v>11</v>
      </c>
      <c r="H124" s="19">
        <v>85.614999999999995</v>
      </c>
      <c r="I124" s="48">
        <f t="shared" si="18"/>
        <v>96.698592694662182</v>
      </c>
      <c r="J124" s="22" t="s">
        <v>202</v>
      </c>
      <c r="K124" s="42"/>
      <c r="L124" s="42"/>
      <c r="M124" s="19"/>
      <c r="N124" s="43"/>
      <c r="O124" s="10" t="s">
        <v>468</v>
      </c>
      <c r="P124" s="22"/>
      <c r="Q124" s="10" t="s">
        <v>469</v>
      </c>
      <c r="R124" s="44">
        <v>70</v>
      </c>
      <c r="S124" s="19">
        <f t="shared" si="10"/>
        <v>77.777777777777786</v>
      </c>
      <c r="T124" s="45"/>
      <c r="U124" s="45">
        <f t="shared" si="17"/>
        <v>78.189014886263521</v>
      </c>
    </row>
    <row r="125" spans="1:21" ht="15" customHeight="1" x14ac:dyDescent="0.15">
      <c r="A125" s="22" t="s">
        <v>48</v>
      </c>
      <c r="B125" s="42"/>
      <c r="C125" s="22">
        <v>21916023</v>
      </c>
      <c r="D125" s="22" t="s">
        <v>470</v>
      </c>
      <c r="E125" s="22" t="s">
        <v>289</v>
      </c>
      <c r="F125" s="22" t="s">
        <v>1060</v>
      </c>
      <c r="G125" s="22" t="s">
        <v>11</v>
      </c>
      <c r="H125" s="19">
        <v>84.462000000000003</v>
      </c>
      <c r="I125" s="48">
        <f t="shared" si="18"/>
        <v>95.396327000835797</v>
      </c>
      <c r="J125" s="22" t="s">
        <v>202</v>
      </c>
      <c r="K125" s="42"/>
      <c r="L125" s="42"/>
      <c r="M125" s="19"/>
      <c r="N125" s="43"/>
      <c r="O125" s="10" t="s">
        <v>471</v>
      </c>
      <c r="P125" s="22">
        <v>3</v>
      </c>
      <c r="Q125" s="10" t="s">
        <v>472</v>
      </c>
      <c r="R125" s="44">
        <v>70</v>
      </c>
      <c r="S125" s="19">
        <f t="shared" si="10"/>
        <v>77.777777777777786</v>
      </c>
      <c r="T125" s="45"/>
      <c r="U125" s="45">
        <f t="shared" si="17"/>
        <v>77.727428900585053</v>
      </c>
    </row>
    <row r="126" spans="1:21" ht="15" customHeight="1" x14ac:dyDescent="0.15">
      <c r="A126" s="22" t="s">
        <v>48</v>
      </c>
      <c r="B126" s="42"/>
      <c r="C126" s="22">
        <v>21916016</v>
      </c>
      <c r="D126" s="22" t="s">
        <v>473</v>
      </c>
      <c r="E126" s="22" t="s">
        <v>289</v>
      </c>
      <c r="F126" s="22" t="s">
        <v>1060</v>
      </c>
      <c r="G126" s="22" t="s">
        <v>11</v>
      </c>
      <c r="H126" s="19">
        <v>84.933000000000007</v>
      </c>
      <c r="I126" s="48">
        <f t="shared" si="18"/>
        <v>95.928301972034618</v>
      </c>
      <c r="J126" s="22" t="s">
        <v>202</v>
      </c>
      <c r="K126" s="42"/>
      <c r="L126" s="42"/>
      <c r="M126" s="19"/>
      <c r="N126" s="43"/>
      <c r="O126" s="10"/>
      <c r="P126" s="22"/>
      <c r="Q126" s="10" t="s">
        <v>474</v>
      </c>
      <c r="R126" s="44">
        <v>70</v>
      </c>
      <c r="S126" s="19">
        <f t="shared" si="10"/>
        <v>77.777777777777786</v>
      </c>
      <c r="T126" s="45"/>
      <c r="U126" s="45">
        <f t="shared" si="17"/>
        <v>77.649811380424225</v>
      </c>
    </row>
    <row r="127" spans="1:21" ht="15" customHeight="1" x14ac:dyDescent="0.15">
      <c r="A127" s="22" t="s">
        <v>48</v>
      </c>
      <c r="B127" s="42"/>
      <c r="C127" s="22">
        <v>21916028</v>
      </c>
      <c r="D127" s="22" t="s">
        <v>475</v>
      </c>
      <c r="E127" s="22" t="s">
        <v>289</v>
      </c>
      <c r="F127" s="22" t="s">
        <v>1060</v>
      </c>
      <c r="G127" s="22" t="s">
        <v>11</v>
      </c>
      <c r="H127" s="19">
        <v>82.635999999999996</v>
      </c>
      <c r="I127" s="48">
        <f t="shared" si="18"/>
        <v>93.333935711220036</v>
      </c>
      <c r="J127" s="22" t="s">
        <v>202</v>
      </c>
      <c r="K127" s="42"/>
      <c r="L127" s="42"/>
      <c r="M127" s="19"/>
      <c r="N127" s="43"/>
      <c r="O127" s="10" t="s">
        <v>476</v>
      </c>
      <c r="P127" s="22">
        <v>6</v>
      </c>
      <c r="Q127" s="10" t="s">
        <v>477</v>
      </c>
      <c r="R127" s="44">
        <v>75</v>
      </c>
      <c r="S127" s="19">
        <f t="shared" si="10"/>
        <v>83.333333333333343</v>
      </c>
      <c r="T127" s="45" t="s">
        <v>21</v>
      </c>
      <c r="U127" s="45">
        <f t="shared" si="17"/>
        <v>77.483754997854021</v>
      </c>
    </row>
    <row r="128" spans="1:21" ht="15" customHeight="1" x14ac:dyDescent="0.15">
      <c r="A128" s="22" t="s">
        <v>48</v>
      </c>
      <c r="B128" s="42"/>
      <c r="C128" s="22">
        <v>21916027</v>
      </c>
      <c r="D128" s="22" t="s">
        <v>478</v>
      </c>
      <c r="E128" s="22" t="s">
        <v>289</v>
      </c>
      <c r="F128" s="22" t="s">
        <v>1060</v>
      </c>
      <c r="G128" s="22" t="s">
        <v>11</v>
      </c>
      <c r="H128" s="19">
        <v>82.537999999999997</v>
      </c>
      <c r="I128" s="48">
        <f t="shared" si="18"/>
        <v>93.223248774537481</v>
      </c>
      <c r="J128" s="22" t="s">
        <v>202</v>
      </c>
      <c r="K128" s="42"/>
      <c r="L128" s="42"/>
      <c r="M128" s="19"/>
      <c r="N128" s="43"/>
      <c r="O128" s="10" t="s">
        <v>28</v>
      </c>
      <c r="P128" s="22">
        <v>3</v>
      </c>
      <c r="Q128" s="10" t="s">
        <v>479</v>
      </c>
      <c r="R128" s="44">
        <v>75</v>
      </c>
      <c r="S128" s="19">
        <f t="shared" si="10"/>
        <v>83.333333333333343</v>
      </c>
      <c r="T128" s="45"/>
      <c r="U128" s="45">
        <f t="shared" si="17"/>
        <v>76.956274142176241</v>
      </c>
    </row>
    <row r="129" spans="1:21" ht="15" customHeight="1" x14ac:dyDescent="0.15">
      <c r="A129" s="22" t="s">
        <v>48</v>
      </c>
      <c r="B129" s="42"/>
      <c r="C129" s="22">
        <v>21916032</v>
      </c>
      <c r="D129" s="22" t="s">
        <v>480</v>
      </c>
      <c r="E129" s="22" t="s">
        <v>289</v>
      </c>
      <c r="F129" s="22" t="s">
        <v>1060</v>
      </c>
      <c r="G129" s="22" t="s">
        <v>11</v>
      </c>
      <c r="H129" s="19">
        <v>82.727000000000004</v>
      </c>
      <c r="I129" s="48">
        <f t="shared" si="18"/>
        <v>93.43671643813957</v>
      </c>
      <c r="J129" s="22" t="s">
        <v>202</v>
      </c>
      <c r="K129" s="42"/>
      <c r="L129" s="42"/>
      <c r="M129" s="19"/>
      <c r="N129" s="43"/>
      <c r="O129" s="10"/>
      <c r="P129" s="22"/>
      <c r="Q129" s="10"/>
      <c r="R129" s="44">
        <v>70</v>
      </c>
      <c r="S129" s="19">
        <f t="shared" si="10"/>
        <v>77.777777777777786</v>
      </c>
      <c r="T129" s="45"/>
      <c r="U129" s="45">
        <f t="shared" si="17"/>
        <v>75.905701506697696</v>
      </c>
    </row>
    <row r="130" spans="1:21" ht="15" customHeight="1" x14ac:dyDescent="0.15">
      <c r="A130" s="22" t="s">
        <v>48</v>
      </c>
      <c r="B130" s="42"/>
      <c r="C130" s="22">
        <v>21916020</v>
      </c>
      <c r="D130" s="22" t="s">
        <v>481</v>
      </c>
      <c r="E130" s="22" t="s">
        <v>289</v>
      </c>
      <c r="F130" s="22" t="s">
        <v>1060</v>
      </c>
      <c r="G130" s="22" t="s">
        <v>11</v>
      </c>
      <c r="H130" s="19">
        <v>78.462000000000003</v>
      </c>
      <c r="I130" s="48">
        <f t="shared" si="18"/>
        <v>88.619575775373292</v>
      </c>
      <c r="J130" s="22" t="s">
        <v>202</v>
      </c>
      <c r="K130" s="42"/>
      <c r="L130" s="42"/>
      <c r="M130" s="19"/>
      <c r="N130" s="43"/>
      <c r="O130" s="10"/>
      <c r="P130" s="22"/>
      <c r="Q130" s="10" t="s">
        <v>429</v>
      </c>
      <c r="R130" s="44">
        <v>70</v>
      </c>
      <c r="S130" s="19">
        <f t="shared" si="10"/>
        <v>77.777777777777786</v>
      </c>
      <c r="T130" s="45"/>
      <c r="U130" s="45">
        <f t="shared" si="17"/>
        <v>72.533703042761303</v>
      </c>
    </row>
    <row r="131" spans="1:21" ht="15" customHeight="1" x14ac:dyDescent="0.15">
      <c r="A131" s="22" t="s">
        <v>48</v>
      </c>
      <c r="B131" s="42"/>
      <c r="C131" s="22">
        <v>21916161</v>
      </c>
      <c r="D131" s="22" t="s">
        <v>482</v>
      </c>
      <c r="E131" s="42" t="s">
        <v>335</v>
      </c>
      <c r="F131" s="22" t="s">
        <v>1060</v>
      </c>
      <c r="G131" s="22" t="s">
        <v>11</v>
      </c>
      <c r="H131" s="19">
        <v>84.647000000000006</v>
      </c>
      <c r="I131" s="19">
        <f t="shared" ref="I131:I141" si="19">H131/$H$136*100</f>
        <v>95.949897982316941</v>
      </c>
      <c r="J131" s="22" t="s">
        <v>202</v>
      </c>
      <c r="K131" s="42"/>
      <c r="L131" s="42" t="s">
        <v>483</v>
      </c>
      <c r="M131" s="19">
        <v>3</v>
      </c>
      <c r="N131" s="19">
        <f>M131/$M$343*100</f>
        <v>5.1622672677840109</v>
      </c>
      <c r="O131" s="10" t="s">
        <v>484</v>
      </c>
      <c r="P131" s="22">
        <v>6</v>
      </c>
      <c r="Q131" s="10" t="s">
        <v>485</v>
      </c>
      <c r="R131" s="44">
        <v>80</v>
      </c>
      <c r="S131" s="19">
        <f t="shared" ref="S131:S194" si="20">R131/90*100</f>
        <v>88.888888888888886</v>
      </c>
      <c r="T131" s="45" t="s">
        <v>37</v>
      </c>
      <c r="U131" s="45">
        <f t="shared" ref="U131:U141" si="21">0.7*I131+0.05*N131+0.25*(P131+S131*0.9)</f>
        <v>88.923041951011058</v>
      </c>
    </row>
    <row r="132" spans="1:21" ht="15" customHeight="1" x14ac:dyDescent="0.15">
      <c r="A132" s="22" t="s">
        <v>48</v>
      </c>
      <c r="B132" s="42"/>
      <c r="C132" s="22">
        <v>21916140</v>
      </c>
      <c r="D132" s="22" t="s">
        <v>486</v>
      </c>
      <c r="E132" s="42" t="s">
        <v>335</v>
      </c>
      <c r="F132" s="22" t="s">
        <v>1060</v>
      </c>
      <c r="G132" s="22" t="s">
        <v>11</v>
      </c>
      <c r="H132" s="19">
        <v>87.95</v>
      </c>
      <c r="I132" s="19">
        <f t="shared" si="19"/>
        <v>99.693946950804815</v>
      </c>
      <c r="J132" s="22" t="s">
        <v>202</v>
      </c>
      <c r="K132" s="42"/>
      <c r="L132" s="42"/>
      <c r="M132" s="19"/>
      <c r="N132" s="19"/>
      <c r="O132" s="10" t="s">
        <v>59</v>
      </c>
      <c r="P132" s="22">
        <v>3</v>
      </c>
      <c r="Q132" s="10" t="s">
        <v>487</v>
      </c>
      <c r="R132" s="44">
        <v>70</v>
      </c>
      <c r="S132" s="19">
        <f t="shared" si="20"/>
        <v>77.777777777777786</v>
      </c>
      <c r="T132" s="45" t="s">
        <v>13</v>
      </c>
      <c r="U132" s="45">
        <f t="shared" si="21"/>
        <v>88.03576286556337</v>
      </c>
    </row>
    <row r="133" spans="1:21" ht="15" customHeight="1" x14ac:dyDescent="0.15">
      <c r="A133" s="22" t="s">
        <v>48</v>
      </c>
      <c r="B133" s="42"/>
      <c r="C133" s="22">
        <v>21916135</v>
      </c>
      <c r="D133" s="22" t="s">
        <v>488</v>
      </c>
      <c r="E133" s="42" t="s">
        <v>335</v>
      </c>
      <c r="F133" s="22" t="s">
        <v>1060</v>
      </c>
      <c r="G133" s="22" t="s">
        <v>11</v>
      </c>
      <c r="H133" s="19">
        <v>87.625</v>
      </c>
      <c r="I133" s="19">
        <f t="shared" si="19"/>
        <v>99.32554976195874</v>
      </c>
      <c r="J133" s="22" t="s">
        <v>202</v>
      </c>
      <c r="K133" s="42"/>
      <c r="L133" s="42"/>
      <c r="M133" s="19"/>
      <c r="N133" s="19"/>
      <c r="O133" s="10" t="s">
        <v>489</v>
      </c>
      <c r="P133" s="22">
        <v>4</v>
      </c>
      <c r="Q133" s="10" t="s">
        <v>490</v>
      </c>
      <c r="R133" s="44">
        <v>70</v>
      </c>
      <c r="S133" s="19">
        <f t="shared" si="20"/>
        <v>77.777777777777786</v>
      </c>
      <c r="T133" s="45" t="s">
        <v>13</v>
      </c>
      <c r="U133" s="45">
        <f t="shared" si="21"/>
        <v>88.027884833371118</v>
      </c>
    </row>
    <row r="134" spans="1:21" ht="15" customHeight="1" x14ac:dyDescent="0.15">
      <c r="A134" s="22" t="s">
        <v>48</v>
      </c>
      <c r="B134" s="42"/>
      <c r="C134" s="22">
        <v>21916129</v>
      </c>
      <c r="D134" s="22" t="s">
        <v>491</v>
      </c>
      <c r="E134" s="42" t="s">
        <v>335</v>
      </c>
      <c r="F134" s="22" t="s">
        <v>1060</v>
      </c>
      <c r="G134" s="22" t="s">
        <v>11</v>
      </c>
      <c r="H134" s="19">
        <v>83.75</v>
      </c>
      <c r="I134" s="19">
        <f t="shared" si="19"/>
        <v>94.933121741101786</v>
      </c>
      <c r="J134" s="22" t="s">
        <v>202</v>
      </c>
      <c r="K134" s="42"/>
      <c r="L134" s="42"/>
      <c r="M134" s="19"/>
      <c r="N134" s="19"/>
      <c r="O134" s="10" t="s">
        <v>492</v>
      </c>
      <c r="P134" s="22">
        <v>5</v>
      </c>
      <c r="Q134" s="10" t="s">
        <v>493</v>
      </c>
      <c r="R134" s="44">
        <v>80</v>
      </c>
      <c r="S134" s="19">
        <f t="shared" si="20"/>
        <v>88.888888888888886</v>
      </c>
      <c r="T134" s="45" t="s">
        <v>13</v>
      </c>
      <c r="U134" s="45">
        <f t="shared" si="21"/>
        <v>87.703185218771253</v>
      </c>
    </row>
    <row r="135" spans="1:21" ht="15" customHeight="1" x14ac:dyDescent="0.15">
      <c r="A135" s="22" t="s">
        <v>48</v>
      </c>
      <c r="B135" s="42"/>
      <c r="C135" s="22">
        <v>21916128</v>
      </c>
      <c r="D135" s="22" t="s">
        <v>494</v>
      </c>
      <c r="E135" s="42" t="s">
        <v>335</v>
      </c>
      <c r="F135" s="22" t="s">
        <v>1060</v>
      </c>
      <c r="G135" s="22" t="s">
        <v>11</v>
      </c>
      <c r="H135" s="19">
        <v>88.052999999999997</v>
      </c>
      <c r="I135" s="19">
        <f t="shared" si="19"/>
        <v>99.810700521423712</v>
      </c>
      <c r="J135" s="22" t="s">
        <v>202</v>
      </c>
      <c r="K135" s="42"/>
      <c r="L135" s="42"/>
      <c r="M135" s="19"/>
      <c r="N135" s="19"/>
      <c r="O135" s="10"/>
      <c r="P135" s="22"/>
      <c r="Q135" s="10" t="s">
        <v>495</v>
      </c>
      <c r="R135" s="44">
        <v>70</v>
      </c>
      <c r="S135" s="19">
        <f t="shared" si="20"/>
        <v>77.777777777777786</v>
      </c>
      <c r="T135" s="45"/>
      <c r="U135" s="45">
        <f t="shared" si="21"/>
        <v>87.367490364996598</v>
      </c>
    </row>
    <row r="136" spans="1:21" ht="15" customHeight="1" x14ac:dyDescent="0.15">
      <c r="A136" s="22" t="s">
        <v>496</v>
      </c>
      <c r="B136" s="42"/>
      <c r="C136" s="22">
        <v>21916143</v>
      </c>
      <c r="D136" s="22" t="s">
        <v>497</v>
      </c>
      <c r="E136" s="42" t="s">
        <v>335</v>
      </c>
      <c r="F136" s="22" t="s">
        <v>1060</v>
      </c>
      <c r="G136" s="22" t="s">
        <v>11</v>
      </c>
      <c r="H136" s="19">
        <v>88.22</v>
      </c>
      <c r="I136" s="19">
        <f t="shared" si="19"/>
        <v>100</v>
      </c>
      <c r="J136" s="22" t="s">
        <v>498</v>
      </c>
      <c r="K136" s="42"/>
      <c r="L136" s="42"/>
      <c r="M136" s="19"/>
      <c r="N136" s="19"/>
      <c r="O136" s="10"/>
      <c r="P136" s="22"/>
      <c r="Q136" s="10" t="s">
        <v>499</v>
      </c>
      <c r="R136" s="44">
        <v>70</v>
      </c>
      <c r="S136" s="19">
        <f t="shared" si="20"/>
        <v>77.777777777777786</v>
      </c>
      <c r="T136" s="45" t="s">
        <v>13</v>
      </c>
      <c r="U136" s="45">
        <f t="shared" si="21"/>
        <v>87.5</v>
      </c>
    </row>
    <row r="137" spans="1:21" ht="15" customHeight="1" x14ac:dyDescent="0.15">
      <c r="A137" s="22" t="s">
        <v>48</v>
      </c>
      <c r="B137" s="42"/>
      <c r="C137" s="22">
        <v>21916124</v>
      </c>
      <c r="D137" s="22" t="s">
        <v>500</v>
      </c>
      <c r="E137" s="42" t="s">
        <v>335</v>
      </c>
      <c r="F137" s="22" t="s">
        <v>1060</v>
      </c>
      <c r="G137" s="22" t="s">
        <v>11</v>
      </c>
      <c r="H137" s="19">
        <v>85.471000000000004</v>
      </c>
      <c r="I137" s="19">
        <f t="shared" si="19"/>
        <v>96.883926547268189</v>
      </c>
      <c r="J137" s="22" t="s">
        <v>202</v>
      </c>
      <c r="K137" s="42"/>
      <c r="L137" s="42"/>
      <c r="M137" s="19"/>
      <c r="N137" s="19"/>
      <c r="O137" s="10" t="s">
        <v>59</v>
      </c>
      <c r="P137" s="22">
        <v>3</v>
      </c>
      <c r="Q137" s="10" t="s">
        <v>501</v>
      </c>
      <c r="R137" s="44">
        <v>75</v>
      </c>
      <c r="S137" s="19">
        <f t="shared" si="20"/>
        <v>83.333333333333343</v>
      </c>
      <c r="T137" s="45"/>
      <c r="U137" s="45">
        <f t="shared" si="21"/>
        <v>87.318748583087725</v>
      </c>
    </row>
    <row r="138" spans="1:21" ht="15" customHeight="1" x14ac:dyDescent="0.15">
      <c r="A138" s="22" t="s">
        <v>48</v>
      </c>
      <c r="B138" s="42"/>
      <c r="C138" s="22">
        <v>21916141</v>
      </c>
      <c r="D138" s="22" t="s">
        <v>502</v>
      </c>
      <c r="E138" s="42" t="s">
        <v>335</v>
      </c>
      <c r="F138" s="22" t="s">
        <v>1060</v>
      </c>
      <c r="G138" s="22" t="s">
        <v>11</v>
      </c>
      <c r="H138" s="19">
        <v>84.79</v>
      </c>
      <c r="I138" s="19">
        <f t="shared" si="19"/>
        <v>96.111992745409211</v>
      </c>
      <c r="J138" s="22" t="s">
        <v>202</v>
      </c>
      <c r="K138" s="42"/>
      <c r="L138" s="42"/>
      <c r="M138" s="19"/>
      <c r="N138" s="19"/>
      <c r="O138" s="10" t="s">
        <v>503</v>
      </c>
      <c r="P138" s="22">
        <v>3</v>
      </c>
      <c r="Q138" s="10" t="s">
        <v>466</v>
      </c>
      <c r="R138" s="44">
        <v>75</v>
      </c>
      <c r="S138" s="19">
        <f t="shared" si="20"/>
        <v>83.333333333333343</v>
      </c>
      <c r="T138" s="45"/>
      <c r="U138" s="45">
        <f t="shared" si="21"/>
        <v>86.778394921786443</v>
      </c>
    </row>
    <row r="139" spans="1:21" ht="15" customHeight="1" x14ac:dyDescent="0.15">
      <c r="A139" s="22" t="s">
        <v>48</v>
      </c>
      <c r="B139" s="42"/>
      <c r="C139" s="22">
        <v>21916144</v>
      </c>
      <c r="D139" s="22" t="s">
        <v>504</v>
      </c>
      <c r="E139" s="42" t="s">
        <v>335</v>
      </c>
      <c r="F139" s="22" t="s">
        <v>1060</v>
      </c>
      <c r="G139" s="22" t="s">
        <v>11</v>
      </c>
      <c r="H139" s="19">
        <v>85.941000000000003</v>
      </c>
      <c r="I139" s="19">
        <f t="shared" si="19"/>
        <v>97.416685558830196</v>
      </c>
      <c r="J139" s="22" t="s">
        <v>202</v>
      </c>
      <c r="K139" s="42"/>
      <c r="L139" s="42"/>
      <c r="M139" s="19"/>
      <c r="N139" s="19"/>
      <c r="O139" s="10" t="s">
        <v>75</v>
      </c>
      <c r="P139" s="22"/>
      <c r="Q139" s="10"/>
      <c r="R139" s="44">
        <v>70</v>
      </c>
      <c r="S139" s="19">
        <f t="shared" si="20"/>
        <v>77.777777777777786</v>
      </c>
      <c r="T139" s="45"/>
      <c r="U139" s="45">
        <f t="shared" si="21"/>
        <v>85.691679891181138</v>
      </c>
    </row>
    <row r="140" spans="1:21" ht="15" customHeight="1" x14ac:dyDescent="0.15">
      <c r="A140" s="22" t="s">
        <v>48</v>
      </c>
      <c r="B140" s="42"/>
      <c r="C140" s="22">
        <v>21916138</v>
      </c>
      <c r="D140" s="22" t="s">
        <v>505</v>
      </c>
      <c r="E140" s="42" t="s">
        <v>335</v>
      </c>
      <c r="F140" s="22" t="s">
        <v>1060</v>
      </c>
      <c r="G140" s="22" t="s">
        <v>11</v>
      </c>
      <c r="H140" s="19">
        <v>83.234999999999999</v>
      </c>
      <c r="I140" s="19">
        <f t="shared" si="19"/>
        <v>94.349353888007258</v>
      </c>
      <c r="J140" s="22" t="s">
        <v>202</v>
      </c>
      <c r="K140" s="42"/>
      <c r="L140" s="42"/>
      <c r="M140" s="19"/>
      <c r="N140" s="19"/>
      <c r="O140" s="10"/>
      <c r="P140" s="22"/>
      <c r="Q140" s="10" t="s">
        <v>506</v>
      </c>
      <c r="R140" s="44">
        <v>70</v>
      </c>
      <c r="S140" s="19">
        <f t="shared" si="20"/>
        <v>77.777777777777786</v>
      </c>
      <c r="T140" s="45"/>
      <c r="U140" s="45">
        <f t="shared" si="21"/>
        <v>83.54454772160507</v>
      </c>
    </row>
    <row r="141" spans="1:21" ht="15" customHeight="1" x14ac:dyDescent="0.15">
      <c r="A141" s="22" t="s">
        <v>48</v>
      </c>
      <c r="B141" s="42"/>
      <c r="C141" s="22">
        <v>21916137</v>
      </c>
      <c r="D141" s="22" t="s">
        <v>507</v>
      </c>
      <c r="E141" s="42" t="s">
        <v>335</v>
      </c>
      <c r="F141" s="22" t="s">
        <v>1060</v>
      </c>
      <c r="G141" s="22" t="s">
        <v>11</v>
      </c>
      <c r="H141" s="19">
        <v>80.125</v>
      </c>
      <c r="I141" s="19">
        <f t="shared" si="19"/>
        <v>90.824076173203366</v>
      </c>
      <c r="J141" s="22" t="s">
        <v>202</v>
      </c>
      <c r="K141" s="42" t="s">
        <v>1194</v>
      </c>
      <c r="L141" s="42" t="s">
        <v>508</v>
      </c>
      <c r="M141" s="19">
        <v>3</v>
      </c>
      <c r="N141" s="19">
        <f>M141/$M$343*100</f>
        <v>5.1622672677840109</v>
      </c>
      <c r="O141" s="10"/>
      <c r="P141" s="22"/>
      <c r="Q141" s="10" t="s">
        <v>509</v>
      </c>
      <c r="R141" s="44">
        <v>75</v>
      </c>
      <c r="S141" s="19">
        <f t="shared" si="20"/>
        <v>83.333333333333343</v>
      </c>
      <c r="T141" s="45"/>
      <c r="U141" s="45">
        <f t="shared" si="21"/>
        <v>82.584966684631553</v>
      </c>
    </row>
    <row r="142" spans="1:21" ht="15" customHeight="1" x14ac:dyDescent="0.15">
      <c r="A142" s="25" t="s">
        <v>92</v>
      </c>
      <c r="B142" s="51" t="s">
        <v>1055</v>
      </c>
      <c r="C142" s="25" t="s">
        <v>94</v>
      </c>
      <c r="D142" s="25" t="s">
        <v>95</v>
      </c>
      <c r="E142" s="51" t="s">
        <v>513</v>
      </c>
      <c r="F142" s="25" t="s">
        <v>1061</v>
      </c>
      <c r="G142" s="25" t="s">
        <v>11</v>
      </c>
      <c r="H142" s="24"/>
      <c r="I142" s="24"/>
      <c r="J142" s="25" t="s">
        <v>202</v>
      </c>
      <c r="K142" s="51" t="s">
        <v>514</v>
      </c>
      <c r="L142" s="51"/>
      <c r="M142" s="24">
        <v>44.933</v>
      </c>
      <c r="N142" s="52">
        <f t="shared" ref="N142:N148" si="22">M142/$M$372*100</f>
        <v>29.350708733424781</v>
      </c>
      <c r="O142" s="11" t="s">
        <v>515</v>
      </c>
      <c r="P142" s="25"/>
      <c r="Q142" s="11" t="s">
        <v>515</v>
      </c>
      <c r="R142" s="53">
        <v>86</v>
      </c>
      <c r="S142" s="24">
        <f t="shared" si="20"/>
        <v>95.555555555555557</v>
      </c>
      <c r="T142" s="51" t="s">
        <v>1045</v>
      </c>
      <c r="U142" s="81">
        <f t="shared" ref="U142:U160" si="23">0.8*N142+0.2*(P142+S142*0.9)</f>
        <v>40.680566986739827</v>
      </c>
    </row>
    <row r="143" spans="1:21" ht="15" customHeight="1" x14ac:dyDescent="0.15">
      <c r="A143" s="25" t="s">
        <v>92</v>
      </c>
      <c r="B143" s="51" t="s">
        <v>1055</v>
      </c>
      <c r="C143" s="25">
        <v>11816015</v>
      </c>
      <c r="D143" s="25" t="s">
        <v>93</v>
      </c>
      <c r="E143" s="51" t="s">
        <v>513</v>
      </c>
      <c r="F143" s="25" t="s">
        <v>1061</v>
      </c>
      <c r="G143" s="25" t="s">
        <v>11</v>
      </c>
      <c r="H143" s="24"/>
      <c r="I143" s="24"/>
      <c r="J143" s="25" t="s">
        <v>12</v>
      </c>
      <c r="K143" s="51" t="s">
        <v>516</v>
      </c>
      <c r="L143" s="51"/>
      <c r="M143" s="24">
        <v>41.622</v>
      </c>
      <c r="N143" s="52">
        <f t="shared" si="22"/>
        <v>27.187928669410148</v>
      </c>
      <c r="O143" s="11"/>
      <c r="P143" s="25"/>
      <c r="Q143" s="11"/>
      <c r="R143" s="53">
        <v>88</v>
      </c>
      <c r="S143" s="24">
        <f t="shared" si="20"/>
        <v>97.777777777777771</v>
      </c>
      <c r="T143" s="51" t="s">
        <v>1045</v>
      </c>
      <c r="U143" s="81">
        <f t="shared" si="23"/>
        <v>39.350342935528118</v>
      </c>
    </row>
    <row r="144" spans="1:21" ht="15" customHeight="1" x14ac:dyDescent="0.15">
      <c r="A144" s="25" t="s">
        <v>92</v>
      </c>
      <c r="B144" s="51"/>
      <c r="C144" s="25">
        <v>11616057</v>
      </c>
      <c r="D144" s="25" t="s">
        <v>96</v>
      </c>
      <c r="E144" s="51" t="s">
        <v>513</v>
      </c>
      <c r="F144" s="25" t="s">
        <v>1061</v>
      </c>
      <c r="G144" s="25" t="s">
        <v>11</v>
      </c>
      <c r="H144" s="24"/>
      <c r="I144" s="24"/>
      <c r="J144" s="25" t="s">
        <v>12</v>
      </c>
      <c r="K144" s="51" t="s">
        <v>1191</v>
      </c>
      <c r="L144" s="51"/>
      <c r="M144" s="24">
        <v>25.956000000000003</v>
      </c>
      <c r="N144" s="52">
        <f t="shared" si="22"/>
        <v>16.954732510288068</v>
      </c>
      <c r="O144" s="11"/>
      <c r="P144" s="25"/>
      <c r="Q144" s="11"/>
      <c r="R144" s="53">
        <v>86</v>
      </c>
      <c r="S144" s="24">
        <f t="shared" si="20"/>
        <v>95.555555555555557</v>
      </c>
      <c r="T144" s="51" t="s">
        <v>1045</v>
      </c>
      <c r="U144" s="81">
        <f t="shared" si="23"/>
        <v>30.763786008230454</v>
      </c>
    </row>
    <row r="145" spans="1:21" ht="15" customHeight="1" x14ac:dyDescent="0.15">
      <c r="A145" s="25" t="s">
        <v>92</v>
      </c>
      <c r="B145" s="51"/>
      <c r="C145" s="25">
        <v>12016088</v>
      </c>
      <c r="D145" s="25" t="s">
        <v>107</v>
      </c>
      <c r="E145" s="51" t="s">
        <v>513</v>
      </c>
      <c r="F145" s="25" t="s">
        <v>1061</v>
      </c>
      <c r="G145" s="25" t="s">
        <v>11</v>
      </c>
      <c r="H145" s="24"/>
      <c r="I145" s="24"/>
      <c r="J145" s="25" t="s">
        <v>202</v>
      </c>
      <c r="K145" s="51" t="s">
        <v>517</v>
      </c>
      <c r="L145" s="51"/>
      <c r="M145" s="24">
        <v>23.744</v>
      </c>
      <c r="N145" s="52">
        <f t="shared" si="22"/>
        <v>15.509830818472794</v>
      </c>
      <c r="O145" s="11"/>
      <c r="P145" s="25"/>
      <c r="Q145" s="11"/>
      <c r="R145" s="53">
        <v>86</v>
      </c>
      <c r="S145" s="24">
        <f t="shared" si="20"/>
        <v>95.555555555555557</v>
      </c>
      <c r="T145" s="51" t="s">
        <v>1045</v>
      </c>
      <c r="U145" s="81">
        <f t="shared" si="23"/>
        <v>29.607864654778236</v>
      </c>
    </row>
    <row r="146" spans="1:21" ht="15" customHeight="1" x14ac:dyDescent="0.15">
      <c r="A146" s="25" t="s">
        <v>92</v>
      </c>
      <c r="B146" s="51"/>
      <c r="C146" s="25">
        <v>11916077</v>
      </c>
      <c r="D146" s="25" t="s">
        <v>97</v>
      </c>
      <c r="E146" s="51" t="s">
        <v>513</v>
      </c>
      <c r="F146" s="25" t="s">
        <v>1061</v>
      </c>
      <c r="G146" s="25" t="s">
        <v>11</v>
      </c>
      <c r="H146" s="24"/>
      <c r="I146" s="24"/>
      <c r="J146" s="25" t="s">
        <v>202</v>
      </c>
      <c r="K146" s="51" t="s">
        <v>518</v>
      </c>
      <c r="L146" s="51"/>
      <c r="M146" s="24">
        <v>18.303999999999998</v>
      </c>
      <c r="N146" s="52">
        <f t="shared" si="22"/>
        <v>11.956365536612449</v>
      </c>
      <c r="O146" s="11" t="s">
        <v>519</v>
      </c>
      <c r="P146" s="25"/>
      <c r="Q146" s="11" t="s">
        <v>519</v>
      </c>
      <c r="R146" s="53">
        <v>80</v>
      </c>
      <c r="S146" s="24">
        <f t="shared" si="20"/>
        <v>88.888888888888886</v>
      </c>
      <c r="T146" s="51" t="s">
        <v>1045</v>
      </c>
      <c r="U146" s="81">
        <f t="shared" si="23"/>
        <v>25.565092429289962</v>
      </c>
    </row>
    <row r="147" spans="1:21" ht="15" customHeight="1" x14ac:dyDescent="0.15">
      <c r="A147" s="25" t="s">
        <v>92</v>
      </c>
      <c r="B147" s="51"/>
      <c r="C147" s="25">
        <v>11616062</v>
      </c>
      <c r="D147" s="25" t="s">
        <v>520</v>
      </c>
      <c r="E147" s="51" t="s">
        <v>513</v>
      </c>
      <c r="F147" s="25" t="s">
        <v>1061</v>
      </c>
      <c r="G147" s="25" t="s">
        <v>11</v>
      </c>
      <c r="H147" s="24"/>
      <c r="I147" s="24"/>
      <c r="J147" s="25" t="s">
        <v>12</v>
      </c>
      <c r="K147" s="51" t="s">
        <v>1193</v>
      </c>
      <c r="L147" s="51"/>
      <c r="M147" s="24">
        <v>12.958</v>
      </c>
      <c r="N147" s="52">
        <f t="shared" si="22"/>
        <v>8.4643020445489583</v>
      </c>
      <c r="O147" s="11"/>
      <c r="P147" s="25"/>
      <c r="Q147" s="11"/>
      <c r="R147" s="53">
        <v>75</v>
      </c>
      <c r="S147" s="24">
        <f t="shared" si="20"/>
        <v>83.333333333333343</v>
      </c>
      <c r="T147" s="51" t="s">
        <v>1046</v>
      </c>
      <c r="U147" s="81">
        <f t="shared" si="23"/>
        <v>21.771441635639171</v>
      </c>
    </row>
    <row r="148" spans="1:21" ht="15" customHeight="1" x14ac:dyDescent="0.15">
      <c r="A148" s="25" t="s">
        <v>92</v>
      </c>
      <c r="B148" s="51"/>
      <c r="C148" s="25">
        <v>11816060</v>
      </c>
      <c r="D148" s="25" t="s">
        <v>104</v>
      </c>
      <c r="E148" s="51" t="s">
        <v>513</v>
      </c>
      <c r="F148" s="25" t="s">
        <v>176</v>
      </c>
      <c r="G148" s="25" t="s">
        <v>11</v>
      </c>
      <c r="H148" s="24"/>
      <c r="I148" s="24"/>
      <c r="J148" s="25" t="s">
        <v>202</v>
      </c>
      <c r="K148" s="51" t="s">
        <v>1192</v>
      </c>
      <c r="L148" s="51"/>
      <c r="M148" s="24">
        <v>9.0280000000000005</v>
      </c>
      <c r="N148" s="52">
        <f t="shared" si="22"/>
        <v>5.8971846626167608</v>
      </c>
      <c r="O148" s="11" t="s">
        <v>521</v>
      </c>
      <c r="P148" s="25">
        <v>7</v>
      </c>
      <c r="Q148" s="11" t="s">
        <v>521</v>
      </c>
      <c r="R148" s="53">
        <v>74</v>
      </c>
      <c r="S148" s="24">
        <f t="shared" si="20"/>
        <v>82.222222222222214</v>
      </c>
      <c r="T148" s="51" t="s">
        <v>1046</v>
      </c>
      <c r="U148" s="81">
        <f t="shared" si="23"/>
        <v>20.91774773009341</v>
      </c>
    </row>
    <row r="149" spans="1:21" ht="15" customHeight="1" x14ac:dyDescent="0.15">
      <c r="A149" s="25" t="s">
        <v>92</v>
      </c>
      <c r="B149" s="51"/>
      <c r="C149" s="25">
        <v>11916005</v>
      </c>
      <c r="D149" s="25" t="s">
        <v>98</v>
      </c>
      <c r="E149" s="51" t="s">
        <v>513</v>
      </c>
      <c r="F149" s="25" t="s">
        <v>22</v>
      </c>
      <c r="G149" s="25" t="s">
        <v>11</v>
      </c>
      <c r="H149" s="24"/>
      <c r="I149" s="24"/>
      <c r="J149" s="25" t="s">
        <v>12</v>
      </c>
      <c r="K149" s="51" t="s">
        <v>522</v>
      </c>
      <c r="L149" s="51"/>
      <c r="M149" s="24"/>
      <c r="N149" s="52"/>
      <c r="O149" s="11" t="s">
        <v>523</v>
      </c>
      <c r="P149" s="25"/>
      <c r="Q149" s="11" t="s">
        <v>523</v>
      </c>
      <c r="R149" s="53">
        <v>73</v>
      </c>
      <c r="S149" s="24">
        <f t="shared" si="20"/>
        <v>81.111111111111114</v>
      </c>
      <c r="T149" s="51" t="s">
        <v>1046</v>
      </c>
      <c r="U149" s="81">
        <f t="shared" si="23"/>
        <v>14.600000000000001</v>
      </c>
    </row>
    <row r="150" spans="1:21" ht="15" customHeight="1" x14ac:dyDescent="0.15">
      <c r="A150" s="25" t="s">
        <v>92</v>
      </c>
      <c r="B150" s="51"/>
      <c r="C150" s="25">
        <v>11616060</v>
      </c>
      <c r="D150" s="25" t="s">
        <v>101</v>
      </c>
      <c r="E150" s="51" t="s">
        <v>513</v>
      </c>
      <c r="F150" s="25" t="s">
        <v>176</v>
      </c>
      <c r="G150" s="25" t="s">
        <v>11</v>
      </c>
      <c r="H150" s="24"/>
      <c r="I150" s="54"/>
      <c r="J150" s="25" t="s">
        <v>12</v>
      </c>
      <c r="K150" s="51"/>
      <c r="L150" s="51"/>
      <c r="M150" s="24"/>
      <c r="N150" s="52"/>
      <c r="O150" s="11" t="s">
        <v>524</v>
      </c>
      <c r="P150" s="25"/>
      <c r="Q150" s="11" t="s">
        <v>524</v>
      </c>
      <c r="R150" s="53">
        <v>76</v>
      </c>
      <c r="S150" s="24">
        <f t="shared" si="20"/>
        <v>84.444444444444443</v>
      </c>
      <c r="T150" s="51" t="s">
        <v>1046</v>
      </c>
      <c r="U150" s="81">
        <f t="shared" si="23"/>
        <v>15.200000000000001</v>
      </c>
    </row>
    <row r="151" spans="1:21" ht="15" customHeight="1" x14ac:dyDescent="0.15">
      <c r="A151" s="25" t="s">
        <v>92</v>
      </c>
      <c r="B151" s="51"/>
      <c r="C151" s="25">
        <v>11716069</v>
      </c>
      <c r="D151" s="25" t="s">
        <v>525</v>
      </c>
      <c r="E151" s="51" t="s">
        <v>513</v>
      </c>
      <c r="F151" s="25" t="s">
        <v>176</v>
      </c>
      <c r="G151" s="25" t="s">
        <v>11</v>
      </c>
      <c r="H151" s="24"/>
      <c r="I151" s="54"/>
      <c r="J151" s="25" t="s">
        <v>202</v>
      </c>
      <c r="K151" s="51"/>
      <c r="L151" s="51"/>
      <c r="M151" s="24"/>
      <c r="N151" s="52"/>
      <c r="O151" s="11" t="s">
        <v>526</v>
      </c>
      <c r="P151" s="25"/>
      <c r="Q151" s="11" t="s">
        <v>526</v>
      </c>
      <c r="R151" s="53">
        <v>75</v>
      </c>
      <c r="S151" s="24">
        <f t="shared" si="20"/>
        <v>83.333333333333343</v>
      </c>
      <c r="T151" s="51" t="s">
        <v>1046</v>
      </c>
      <c r="U151" s="81">
        <f t="shared" si="23"/>
        <v>15.000000000000004</v>
      </c>
    </row>
    <row r="152" spans="1:21" ht="15" customHeight="1" x14ac:dyDescent="0.15">
      <c r="A152" s="25" t="s">
        <v>92</v>
      </c>
      <c r="B152" s="51"/>
      <c r="C152" s="25">
        <v>11816056</v>
      </c>
      <c r="D152" s="25" t="s">
        <v>106</v>
      </c>
      <c r="E152" s="51" t="s">
        <v>513</v>
      </c>
      <c r="F152" s="25" t="s">
        <v>176</v>
      </c>
      <c r="G152" s="25" t="s">
        <v>11</v>
      </c>
      <c r="H152" s="24"/>
      <c r="I152" s="54"/>
      <c r="J152" s="25" t="s">
        <v>202</v>
      </c>
      <c r="K152" s="51"/>
      <c r="L152" s="51"/>
      <c r="M152" s="24"/>
      <c r="N152" s="52"/>
      <c r="O152" s="11" t="s">
        <v>527</v>
      </c>
      <c r="P152" s="25"/>
      <c r="Q152" s="11" t="s">
        <v>527</v>
      </c>
      <c r="R152" s="53">
        <v>75</v>
      </c>
      <c r="S152" s="24">
        <f t="shared" si="20"/>
        <v>83.333333333333343</v>
      </c>
      <c r="T152" s="51" t="s">
        <v>1046</v>
      </c>
      <c r="U152" s="81">
        <f t="shared" si="23"/>
        <v>15.000000000000004</v>
      </c>
    </row>
    <row r="153" spans="1:21" ht="15" customHeight="1" x14ac:dyDescent="0.15">
      <c r="A153" s="25" t="s">
        <v>92</v>
      </c>
      <c r="B153" s="51"/>
      <c r="C153" s="25">
        <v>12016086</v>
      </c>
      <c r="D153" s="25" t="s">
        <v>109</v>
      </c>
      <c r="E153" s="51" t="s">
        <v>513</v>
      </c>
      <c r="F153" s="25" t="s">
        <v>176</v>
      </c>
      <c r="G153" s="25" t="s">
        <v>11</v>
      </c>
      <c r="H153" s="24"/>
      <c r="I153" s="54"/>
      <c r="J153" s="25" t="s">
        <v>202</v>
      </c>
      <c r="K153" s="51"/>
      <c r="L153" s="51"/>
      <c r="M153" s="24"/>
      <c r="N153" s="52"/>
      <c r="O153" s="11" t="s">
        <v>528</v>
      </c>
      <c r="P153" s="25"/>
      <c r="Q153" s="11" t="s">
        <v>528</v>
      </c>
      <c r="R153" s="53">
        <v>75</v>
      </c>
      <c r="S153" s="24">
        <f t="shared" si="20"/>
        <v>83.333333333333343</v>
      </c>
      <c r="T153" s="51" t="s">
        <v>1046</v>
      </c>
      <c r="U153" s="81">
        <f t="shared" si="23"/>
        <v>15.000000000000004</v>
      </c>
    </row>
    <row r="154" spans="1:21" ht="15" customHeight="1" x14ac:dyDescent="0.15">
      <c r="A154" s="25" t="s">
        <v>92</v>
      </c>
      <c r="B154" s="51"/>
      <c r="C154" s="25">
        <v>12016087</v>
      </c>
      <c r="D154" s="25" t="s">
        <v>108</v>
      </c>
      <c r="E154" s="51" t="s">
        <v>513</v>
      </c>
      <c r="F154" s="25" t="s">
        <v>176</v>
      </c>
      <c r="G154" s="25" t="s">
        <v>11</v>
      </c>
      <c r="H154" s="24"/>
      <c r="I154" s="54"/>
      <c r="J154" s="25" t="s">
        <v>202</v>
      </c>
      <c r="K154" s="51"/>
      <c r="L154" s="51"/>
      <c r="M154" s="24"/>
      <c r="N154" s="52"/>
      <c r="O154" s="11" t="s">
        <v>529</v>
      </c>
      <c r="P154" s="25"/>
      <c r="Q154" s="11" t="s">
        <v>529</v>
      </c>
      <c r="R154" s="53">
        <v>74</v>
      </c>
      <c r="S154" s="24">
        <f t="shared" si="20"/>
        <v>82.222222222222214</v>
      </c>
      <c r="T154" s="51" t="s">
        <v>1046</v>
      </c>
      <c r="U154" s="81">
        <f t="shared" si="23"/>
        <v>14.8</v>
      </c>
    </row>
    <row r="155" spans="1:21" ht="15" customHeight="1" x14ac:dyDescent="0.15">
      <c r="A155" s="25" t="s">
        <v>92</v>
      </c>
      <c r="B155" s="51"/>
      <c r="C155" s="25">
        <v>11716062</v>
      </c>
      <c r="D155" s="25" t="s">
        <v>99</v>
      </c>
      <c r="E155" s="51" t="s">
        <v>513</v>
      </c>
      <c r="F155" s="25" t="s">
        <v>176</v>
      </c>
      <c r="G155" s="25" t="s">
        <v>11</v>
      </c>
      <c r="H155" s="24"/>
      <c r="I155" s="54"/>
      <c r="J155" s="25" t="s">
        <v>202</v>
      </c>
      <c r="K155" s="51"/>
      <c r="L155" s="51"/>
      <c r="M155" s="24"/>
      <c r="N155" s="52"/>
      <c r="O155" s="11" t="s">
        <v>530</v>
      </c>
      <c r="P155" s="25"/>
      <c r="Q155" s="11" t="s">
        <v>530</v>
      </c>
      <c r="R155" s="53">
        <v>72</v>
      </c>
      <c r="S155" s="24">
        <f t="shared" si="20"/>
        <v>80</v>
      </c>
      <c r="T155" s="51" t="s">
        <v>1046</v>
      </c>
      <c r="U155" s="81">
        <f t="shared" si="23"/>
        <v>14.4</v>
      </c>
    </row>
    <row r="156" spans="1:21" ht="15" customHeight="1" x14ac:dyDescent="0.15">
      <c r="A156" s="25" t="s">
        <v>92</v>
      </c>
      <c r="B156" s="51"/>
      <c r="C156" s="25">
        <v>11716064</v>
      </c>
      <c r="D156" s="25" t="s">
        <v>102</v>
      </c>
      <c r="E156" s="51" t="s">
        <v>513</v>
      </c>
      <c r="F156" s="25" t="s">
        <v>176</v>
      </c>
      <c r="G156" s="25" t="s">
        <v>11</v>
      </c>
      <c r="H156" s="24"/>
      <c r="I156" s="54"/>
      <c r="J156" s="25" t="s">
        <v>202</v>
      </c>
      <c r="K156" s="51"/>
      <c r="L156" s="51"/>
      <c r="M156" s="24"/>
      <c r="N156" s="52"/>
      <c r="O156" s="11" t="s">
        <v>531</v>
      </c>
      <c r="P156" s="25"/>
      <c r="Q156" s="11" t="s">
        <v>531</v>
      </c>
      <c r="R156" s="53">
        <v>70</v>
      </c>
      <c r="S156" s="24">
        <f t="shared" si="20"/>
        <v>77.777777777777786</v>
      </c>
      <c r="T156" s="51" t="s">
        <v>1046</v>
      </c>
      <c r="U156" s="81">
        <f t="shared" si="23"/>
        <v>14.000000000000004</v>
      </c>
    </row>
    <row r="157" spans="1:21" ht="15" customHeight="1" x14ac:dyDescent="0.15">
      <c r="A157" s="25" t="s">
        <v>92</v>
      </c>
      <c r="B157" s="51"/>
      <c r="C157" s="25">
        <v>11616058</v>
      </c>
      <c r="D157" s="25" t="s">
        <v>532</v>
      </c>
      <c r="E157" s="51" t="s">
        <v>513</v>
      </c>
      <c r="F157" s="25" t="s">
        <v>176</v>
      </c>
      <c r="G157" s="25" t="s">
        <v>11</v>
      </c>
      <c r="H157" s="24"/>
      <c r="I157" s="54"/>
      <c r="J157" s="25" t="s">
        <v>12</v>
      </c>
      <c r="K157" s="51"/>
      <c r="L157" s="51"/>
      <c r="M157" s="24"/>
      <c r="N157" s="52"/>
      <c r="O157" s="11"/>
      <c r="P157" s="25"/>
      <c r="Q157" s="11"/>
      <c r="R157" s="53">
        <v>70</v>
      </c>
      <c r="S157" s="24">
        <f t="shared" si="20"/>
        <v>77.777777777777786</v>
      </c>
      <c r="T157" s="51" t="s">
        <v>1046</v>
      </c>
      <c r="U157" s="81">
        <f t="shared" si="23"/>
        <v>14.000000000000004</v>
      </c>
    </row>
    <row r="158" spans="1:21" ht="15" customHeight="1" x14ac:dyDescent="0.15">
      <c r="A158" s="25" t="s">
        <v>92</v>
      </c>
      <c r="B158" s="51"/>
      <c r="C158" s="25">
        <v>11816059</v>
      </c>
      <c r="D158" s="25" t="s">
        <v>103</v>
      </c>
      <c r="E158" s="51" t="s">
        <v>513</v>
      </c>
      <c r="F158" s="25" t="s">
        <v>176</v>
      </c>
      <c r="G158" s="25" t="s">
        <v>11</v>
      </c>
      <c r="H158" s="24"/>
      <c r="I158" s="54"/>
      <c r="J158" s="25" t="s">
        <v>202</v>
      </c>
      <c r="K158" s="51"/>
      <c r="L158" s="51"/>
      <c r="M158" s="24"/>
      <c r="N158" s="52"/>
      <c r="O158" s="11"/>
      <c r="P158" s="25"/>
      <c r="Q158" s="11"/>
      <c r="R158" s="53">
        <v>68</v>
      </c>
      <c r="S158" s="24">
        <f t="shared" si="20"/>
        <v>75.555555555555557</v>
      </c>
      <c r="T158" s="51"/>
      <c r="U158" s="81">
        <f t="shared" si="23"/>
        <v>13.600000000000001</v>
      </c>
    </row>
    <row r="159" spans="1:21" ht="15" customHeight="1" x14ac:dyDescent="0.15">
      <c r="A159" s="25" t="s">
        <v>92</v>
      </c>
      <c r="B159" s="51"/>
      <c r="C159" s="25">
        <v>11816092</v>
      </c>
      <c r="D159" s="25" t="s">
        <v>100</v>
      </c>
      <c r="E159" s="51" t="s">
        <v>513</v>
      </c>
      <c r="F159" s="25" t="s">
        <v>176</v>
      </c>
      <c r="G159" s="25" t="s">
        <v>11</v>
      </c>
      <c r="H159" s="24"/>
      <c r="I159" s="54"/>
      <c r="J159" s="25" t="s">
        <v>202</v>
      </c>
      <c r="K159" s="51"/>
      <c r="L159" s="51"/>
      <c r="M159" s="24"/>
      <c r="N159" s="52"/>
      <c r="O159" s="11"/>
      <c r="P159" s="25"/>
      <c r="Q159" s="11"/>
      <c r="R159" s="53">
        <v>68</v>
      </c>
      <c r="S159" s="24">
        <f t="shared" si="20"/>
        <v>75.555555555555557</v>
      </c>
      <c r="T159" s="51"/>
      <c r="U159" s="81">
        <f t="shared" si="23"/>
        <v>13.600000000000001</v>
      </c>
    </row>
    <row r="160" spans="1:21" ht="15" customHeight="1" x14ac:dyDescent="0.15">
      <c r="A160" s="25" t="s">
        <v>92</v>
      </c>
      <c r="B160" s="51"/>
      <c r="C160" s="25">
        <v>12016085</v>
      </c>
      <c r="D160" s="25" t="s">
        <v>533</v>
      </c>
      <c r="E160" s="51" t="s">
        <v>513</v>
      </c>
      <c r="F160" s="25" t="s">
        <v>176</v>
      </c>
      <c r="G160" s="25" t="s">
        <v>11</v>
      </c>
      <c r="H160" s="24"/>
      <c r="I160" s="24"/>
      <c r="J160" s="25" t="s">
        <v>12</v>
      </c>
      <c r="K160" s="51"/>
      <c r="L160" s="51"/>
      <c r="M160" s="24"/>
      <c r="N160" s="52"/>
      <c r="O160" s="11"/>
      <c r="P160" s="25"/>
      <c r="Q160" s="11"/>
      <c r="R160" s="53">
        <v>68</v>
      </c>
      <c r="S160" s="24">
        <f t="shared" si="20"/>
        <v>75.555555555555557</v>
      </c>
      <c r="T160" s="51"/>
      <c r="U160" s="81">
        <f t="shared" si="23"/>
        <v>13.600000000000001</v>
      </c>
    </row>
    <row r="161" spans="1:21" ht="15" customHeight="1" x14ac:dyDescent="0.15">
      <c r="A161" s="25" t="s">
        <v>92</v>
      </c>
      <c r="B161" s="51"/>
      <c r="C161" s="25">
        <v>11916088</v>
      </c>
      <c r="D161" s="25" t="s">
        <v>534</v>
      </c>
      <c r="E161" s="25" t="s">
        <v>224</v>
      </c>
      <c r="F161" s="25" t="s">
        <v>176</v>
      </c>
      <c r="G161" s="25" t="s">
        <v>11</v>
      </c>
      <c r="H161" s="24">
        <v>94.3</v>
      </c>
      <c r="I161" s="24">
        <f t="shared" ref="I161:I170" si="24">H161/$H$161*100</f>
        <v>100</v>
      </c>
      <c r="J161" s="25" t="s">
        <v>202</v>
      </c>
      <c r="K161" s="51"/>
      <c r="L161" s="51"/>
      <c r="M161" s="24"/>
      <c r="N161" s="52"/>
      <c r="O161" s="11"/>
      <c r="P161" s="25"/>
      <c r="Q161" s="11"/>
      <c r="R161" s="53">
        <v>81</v>
      </c>
      <c r="S161" s="24">
        <f t="shared" si="20"/>
        <v>90</v>
      </c>
      <c r="T161" s="51" t="s">
        <v>1046</v>
      </c>
      <c r="U161" s="81">
        <f t="shared" ref="U161:U170" si="25">0.7*I161+0.15*N161+0.15*(P161+S161*0.9)</f>
        <v>82.15</v>
      </c>
    </row>
    <row r="162" spans="1:21" ht="15" customHeight="1" x14ac:dyDescent="0.15">
      <c r="A162" s="25" t="s">
        <v>92</v>
      </c>
      <c r="B162" s="51"/>
      <c r="C162" s="25">
        <v>11916081</v>
      </c>
      <c r="D162" s="25" t="s">
        <v>535</v>
      </c>
      <c r="E162" s="25" t="s">
        <v>224</v>
      </c>
      <c r="F162" s="25" t="s">
        <v>176</v>
      </c>
      <c r="G162" s="25" t="s">
        <v>11</v>
      </c>
      <c r="H162" s="24">
        <v>89.15</v>
      </c>
      <c r="I162" s="24">
        <f t="shared" si="24"/>
        <v>94.53870625662779</v>
      </c>
      <c r="J162" s="25" t="s">
        <v>202</v>
      </c>
      <c r="K162" s="51"/>
      <c r="L162" s="51"/>
      <c r="M162" s="24"/>
      <c r="N162" s="52"/>
      <c r="O162" s="11" t="s">
        <v>536</v>
      </c>
      <c r="P162" s="25"/>
      <c r="Q162" s="11" t="s">
        <v>536</v>
      </c>
      <c r="R162" s="53">
        <v>81</v>
      </c>
      <c r="S162" s="24">
        <f t="shared" si="20"/>
        <v>90</v>
      </c>
      <c r="T162" s="51" t="s">
        <v>1046</v>
      </c>
      <c r="U162" s="81">
        <f t="shared" si="25"/>
        <v>78.327094379639462</v>
      </c>
    </row>
    <row r="163" spans="1:21" ht="15" customHeight="1" x14ac:dyDescent="0.15">
      <c r="A163" s="25" t="s">
        <v>92</v>
      </c>
      <c r="B163" s="51"/>
      <c r="C163" s="25">
        <v>11916085</v>
      </c>
      <c r="D163" s="25" t="s">
        <v>537</v>
      </c>
      <c r="E163" s="25" t="s">
        <v>224</v>
      </c>
      <c r="F163" s="25" t="s">
        <v>176</v>
      </c>
      <c r="G163" s="25" t="s">
        <v>11</v>
      </c>
      <c r="H163" s="24">
        <v>87.55</v>
      </c>
      <c r="I163" s="24">
        <f t="shared" si="24"/>
        <v>92.841993637327676</v>
      </c>
      <c r="J163" s="25" t="s">
        <v>202</v>
      </c>
      <c r="K163" s="51"/>
      <c r="L163" s="51"/>
      <c r="M163" s="24"/>
      <c r="N163" s="52"/>
      <c r="O163" s="11"/>
      <c r="P163" s="25">
        <v>1</v>
      </c>
      <c r="Q163" s="11"/>
      <c r="R163" s="53">
        <v>74</v>
      </c>
      <c r="S163" s="24">
        <f t="shared" si="20"/>
        <v>82.222222222222214</v>
      </c>
      <c r="T163" s="51"/>
      <c r="U163" s="81">
        <f t="shared" si="25"/>
        <v>76.239395546129373</v>
      </c>
    </row>
    <row r="164" spans="1:21" ht="15" customHeight="1" x14ac:dyDescent="0.15">
      <c r="A164" s="25" t="s">
        <v>92</v>
      </c>
      <c r="B164" s="51"/>
      <c r="C164" s="25">
        <v>11916080</v>
      </c>
      <c r="D164" s="25" t="s">
        <v>538</v>
      </c>
      <c r="E164" s="25" t="s">
        <v>224</v>
      </c>
      <c r="F164" s="25" t="s">
        <v>176</v>
      </c>
      <c r="G164" s="25" t="s">
        <v>11</v>
      </c>
      <c r="H164" s="24">
        <v>87.3</v>
      </c>
      <c r="I164" s="24">
        <f t="shared" si="24"/>
        <v>92.57688229056204</v>
      </c>
      <c r="J164" s="25" t="s">
        <v>202</v>
      </c>
      <c r="K164" s="51"/>
      <c r="L164" s="51"/>
      <c r="M164" s="24"/>
      <c r="N164" s="52"/>
      <c r="O164" s="11" t="s">
        <v>539</v>
      </c>
      <c r="P164" s="25"/>
      <c r="Q164" s="11" t="s">
        <v>539</v>
      </c>
      <c r="R164" s="53">
        <v>74</v>
      </c>
      <c r="S164" s="24">
        <f t="shared" si="20"/>
        <v>82.222222222222214</v>
      </c>
      <c r="T164" s="51"/>
      <c r="U164" s="81">
        <f t="shared" si="25"/>
        <v>75.903817603393421</v>
      </c>
    </row>
    <row r="165" spans="1:21" ht="15" customHeight="1" x14ac:dyDescent="0.15">
      <c r="A165" s="25" t="s">
        <v>92</v>
      </c>
      <c r="B165" s="51"/>
      <c r="C165" s="25">
        <v>11916084</v>
      </c>
      <c r="D165" s="25" t="s">
        <v>540</v>
      </c>
      <c r="E165" s="25" t="s">
        <v>224</v>
      </c>
      <c r="F165" s="25" t="s">
        <v>176</v>
      </c>
      <c r="G165" s="25" t="s">
        <v>11</v>
      </c>
      <c r="H165" s="24">
        <v>88.15</v>
      </c>
      <c r="I165" s="24">
        <f t="shared" si="24"/>
        <v>93.478260869565219</v>
      </c>
      <c r="J165" s="25" t="s">
        <v>202</v>
      </c>
      <c r="K165" s="51"/>
      <c r="L165" s="51"/>
      <c r="M165" s="24"/>
      <c r="N165" s="52"/>
      <c r="O165" s="11" t="s">
        <v>541</v>
      </c>
      <c r="P165" s="25"/>
      <c r="Q165" s="11" t="s">
        <v>541</v>
      </c>
      <c r="R165" s="53">
        <v>70</v>
      </c>
      <c r="S165" s="24">
        <f t="shared" si="20"/>
        <v>77.777777777777786</v>
      </c>
      <c r="T165" s="51"/>
      <c r="U165" s="81">
        <f t="shared" si="25"/>
        <v>75.934782608695656</v>
      </c>
    </row>
    <row r="166" spans="1:21" ht="15" customHeight="1" x14ac:dyDescent="0.15">
      <c r="A166" s="25" t="s">
        <v>92</v>
      </c>
      <c r="B166" s="51"/>
      <c r="C166" s="25">
        <v>11916092</v>
      </c>
      <c r="D166" s="25" t="s">
        <v>542</v>
      </c>
      <c r="E166" s="25" t="s">
        <v>224</v>
      </c>
      <c r="F166" s="25" t="s">
        <v>176</v>
      </c>
      <c r="G166" s="25" t="s">
        <v>11</v>
      </c>
      <c r="H166" s="24">
        <v>86.388999999999996</v>
      </c>
      <c r="I166" s="24">
        <f t="shared" si="24"/>
        <v>91.610816542948044</v>
      </c>
      <c r="J166" s="25" t="s">
        <v>202</v>
      </c>
      <c r="K166" s="51"/>
      <c r="L166" s="51"/>
      <c r="M166" s="24"/>
      <c r="N166" s="52"/>
      <c r="O166" s="11"/>
      <c r="P166" s="25"/>
      <c r="Q166" s="11"/>
      <c r="R166" s="53">
        <v>72</v>
      </c>
      <c r="S166" s="24">
        <f t="shared" si="20"/>
        <v>80</v>
      </c>
      <c r="T166" s="51"/>
      <c r="U166" s="81">
        <f t="shared" si="25"/>
        <v>74.927571580063628</v>
      </c>
    </row>
    <row r="167" spans="1:21" ht="15" customHeight="1" x14ac:dyDescent="0.15">
      <c r="A167" s="25" t="s">
        <v>92</v>
      </c>
      <c r="B167" s="51"/>
      <c r="C167" s="25">
        <v>11916083</v>
      </c>
      <c r="D167" s="25" t="s">
        <v>543</v>
      </c>
      <c r="E167" s="25" t="s">
        <v>224</v>
      </c>
      <c r="F167" s="25" t="s">
        <v>176</v>
      </c>
      <c r="G167" s="25" t="s">
        <v>11</v>
      </c>
      <c r="H167" s="24">
        <v>86.65</v>
      </c>
      <c r="I167" s="24">
        <f t="shared" si="24"/>
        <v>91.887592788971375</v>
      </c>
      <c r="J167" s="25" t="s">
        <v>202</v>
      </c>
      <c r="K167" s="51"/>
      <c r="L167" s="51"/>
      <c r="M167" s="24"/>
      <c r="N167" s="52"/>
      <c r="O167" s="11" t="s">
        <v>544</v>
      </c>
      <c r="P167" s="25"/>
      <c r="Q167" s="11" t="s">
        <v>544</v>
      </c>
      <c r="R167" s="53">
        <v>72</v>
      </c>
      <c r="S167" s="24">
        <f t="shared" si="20"/>
        <v>80</v>
      </c>
      <c r="T167" s="51"/>
      <c r="U167" s="81">
        <f t="shared" si="25"/>
        <v>75.12131495227996</v>
      </c>
    </row>
    <row r="168" spans="1:21" ht="15" customHeight="1" x14ac:dyDescent="0.15">
      <c r="A168" s="25" t="s">
        <v>92</v>
      </c>
      <c r="B168" s="51"/>
      <c r="C168" s="25">
        <v>11916094</v>
      </c>
      <c r="D168" s="25" t="s">
        <v>545</v>
      </c>
      <c r="E168" s="25" t="s">
        <v>224</v>
      </c>
      <c r="F168" s="25" t="s">
        <v>176</v>
      </c>
      <c r="G168" s="25" t="s">
        <v>11</v>
      </c>
      <c r="H168" s="24">
        <v>85.95</v>
      </c>
      <c r="I168" s="24">
        <f t="shared" si="24"/>
        <v>91.145281018027575</v>
      </c>
      <c r="J168" s="25" t="s">
        <v>202</v>
      </c>
      <c r="K168" s="51"/>
      <c r="L168" s="51"/>
      <c r="M168" s="24"/>
      <c r="N168" s="52"/>
      <c r="O168" s="11"/>
      <c r="P168" s="25"/>
      <c r="Q168" s="11"/>
      <c r="R168" s="53">
        <v>72</v>
      </c>
      <c r="S168" s="24">
        <f t="shared" si="20"/>
        <v>80</v>
      </c>
      <c r="T168" s="51"/>
      <c r="U168" s="81">
        <f t="shared" si="25"/>
        <v>74.601696712619301</v>
      </c>
    </row>
    <row r="169" spans="1:21" ht="15" customHeight="1" x14ac:dyDescent="0.15">
      <c r="A169" s="25" t="s">
        <v>92</v>
      </c>
      <c r="B169" s="51"/>
      <c r="C169" s="25">
        <v>11916079</v>
      </c>
      <c r="D169" s="25" t="s">
        <v>546</v>
      </c>
      <c r="E169" s="25" t="s">
        <v>224</v>
      </c>
      <c r="F169" s="25" t="s">
        <v>176</v>
      </c>
      <c r="G169" s="25" t="s">
        <v>11</v>
      </c>
      <c r="H169" s="24">
        <v>85.7</v>
      </c>
      <c r="I169" s="24">
        <f t="shared" si="24"/>
        <v>90.880169671261939</v>
      </c>
      <c r="J169" s="25" t="s">
        <v>202</v>
      </c>
      <c r="K169" s="51"/>
      <c r="L169" s="51"/>
      <c r="M169" s="24"/>
      <c r="N169" s="52"/>
      <c r="O169" s="11" t="s">
        <v>547</v>
      </c>
      <c r="P169" s="25"/>
      <c r="Q169" s="11" t="s">
        <v>547</v>
      </c>
      <c r="R169" s="53">
        <v>70</v>
      </c>
      <c r="S169" s="24">
        <f t="shared" si="20"/>
        <v>77.777777777777786</v>
      </c>
      <c r="T169" s="51"/>
      <c r="U169" s="81">
        <f t="shared" si="25"/>
        <v>74.116118769883357</v>
      </c>
    </row>
    <row r="170" spans="1:21" ht="15" customHeight="1" x14ac:dyDescent="0.15">
      <c r="A170" s="25" t="s">
        <v>92</v>
      </c>
      <c r="B170" s="51"/>
      <c r="C170" s="25">
        <v>11916086</v>
      </c>
      <c r="D170" s="25" t="s">
        <v>548</v>
      </c>
      <c r="E170" s="25" t="s">
        <v>224</v>
      </c>
      <c r="F170" s="25" t="s">
        <v>176</v>
      </c>
      <c r="G170" s="25" t="s">
        <v>11</v>
      </c>
      <c r="H170" s="24">
        <v>85</v>
      </c>
      <c r="I170" s="24">
        <f t="shared" si="24"/>
        <v>90.137857900318139</v>
      </c>
      <c r="J170" s="25" t="s">
        <v>202</v>
      </c>
      <c r="K170" s="51"/>
      <c r="L170" s="51"/>
      <c r="M170" s="24"/>
      <c r="N170" s="52"/>
      <c r="O170" s="11"/>
      <c r="P170" s="25"/>
      <c r="Q170" s="11"/>
      <c r="R170" s="53">
        <v>72</v>
      </c>
      <c r="S170" s="24">
        <f t="shared" si="20"/>
        <v>80</v>
      </c>
      <c r="T170" s="51"/>
      <c r="U170" s="81">
        <f t="shared" si="25"/>
        <v>73.896500530222696</v>
      </c>
    </row>
    <row r="171" spans="1:21" ht="30.75" customHeight="1" x14ac:dyDescent="0.15">
      <c r="A171" s="25" t="s">
        <v>92</v>
      </c>
      <c r="B171" s="51" t="s">
        <v>1055</v>
      </c>
      <c r="C171" s="25">
        <v>21816082</v>
      </c>
      <c r="D171" s="25" t="s">
        <v>113</v>
      </c>
      <c r="E171" s="51" t="s">
        <v>169</v>
      </c>
      <c r="F171" s="25" t="s">
        <v>176</v>
      </c>
      <c r="G171" s="25" t="s">
        <v>11</v>
      </c>
      <c r="H171" s="24"/>
      <c r="I171" s="54"/>
      <c r="J171" s="25" t="s">
        <v>12</v>
      </c>
      <c r="K171" s="51" t="s">
        <v>1203</v>
      </c>
      <c r="L171" s="51" t="s">
        <v>549</v>
      </c>
      <c r="M171" s="24">
        <v>37</v>
      </c>
      <c r="N171" s="52">
        <f t="shared" ref="N171:N176" si="26">M171/$M$379*100</f>
        <v>79.409366012791352</v>
      </c>
      <c r="O171" s="11"/>
      <c r="P171" s="25"/>
      <c r="Q171" s="11"/>
      <c r="R171" s="53">
        <v>88</v>
      </c>
      <c r="S171" s="24">
        <f t="shared" si="20"/>
        <v>97.777777777777771</v>
      </c>
      <c r="T171" s="51" t="s">
        <v>1045</v>
      </c>
      <c r="U171" s="81">
        <f t="shared" ref="U171:U187" si="27">0.8*N171+0.2*(P171+S171*0.9)</f>
        <v>81.127492810233093</v>
      </c>
    </row>
    <row r="172" spans="1:21" ht="15" customHeight="1" x14ac:dyDescent="0.15">
      <c r="A172" s="25" t="s">
        <v>92</v>
      </c>
      <c r="B172" s="51" t="s">
        <v>1198</v>
      </c>
      <c r="C172" s="25">
        <v>21816075</v>
      </c>
      <c r="D172" s="25" t="s">
        <v>116</v>
      </c>
      <c r="E172" s="51" t="s">
        <v>169</v>
      </c>
      <c r="F172" s="25" t="s">
        <v>176</v>
      </c>
      <c r="G172" s="25" t="s">
        <v>11</v>
      </c>
      <c r="H172" s="24"/>
      <c r="I172" s="54"/>
      <c r="J172" s="25" t="s">
        <v>12</v>
      </c>
      <c r="K172" s="51" t="s">
        <v>550</v>
      </c>
      <c r="L172" s="51"/>
      <c r="M172" s="24">
        <v>34.481999999999999</v>
      </c>
      <c r="N172" s="52">
        <f t="shared" si="26"/>
        <v>74.005236725758678</v>
      </c>
      <c r="O172" s="11" t="s">
        <v>551</v>
      </c>
      <c r="P172" s="25">
        <v>8</v>
      </c>
      <c r="Q172" s="11" t="s">
        <v>551</v>
      </c>
      <c r="R172" s="53">
        <v>88</v>
      </c>
      <c r="S172" s="24">
        <f t="shared" si="20"/>
        <v>97.777777777777771</v>
      </c>
      <c r="T172" s="51" t="s">
        <v>1045</v>
      </c>
      <c r="U172" s="81">
        <f t="shared" si="27"/>
        <v>78.404189380606951</v>
      </c>
    </row>
    <row r="173" spans="1:21" ht="15" customHeight="1" x14ac:dyDescent="0.15">
      <c r="A173" s="25" t="s">
        <v>92</v>
      </c>
      <c r="B173" s="51"/>
      <c r="C173" s="25">
        <v>21816068</v>
      </c>
      <c r="D173" s="25" t="s">
        <v>552</v>
      </c>
      <c r="E173" s="51" t="s">
        <v>169</v>
      </c>
      <c r="F173" s="25" t="s">
        <v>176</v>
      </c>
      <c r="G173" s="25" t="s">
        <v>11</v>
      </c>
      <c r="H173" s="24"/>
      <c r="I173" s="54"/>
      <c r="J173" s="25" t="s">
        <v>12</v>
      </c>
      <c r="K173" s="51" t="s">
        <v>553</v>
      </c>
      <c r="L173" s="51"/>
      <c r="M173" s="24">
        <v>26.14</v>
      </c>
      <c r="N173" s="52">
        <f t="shared" si="26"/>
        <v>56.101643988496377</v>
      </c>
      <c r="O173" s="11" t="s">
        <v>554</v>
      </c>
      <c r="P173" s="25"/>
      <c r="Q173" s="11" t="s">
        <v>554</v>
      </c>
      <c r="R173" s="53">
        <v>86</v>
      </c>
      <c r="S173" s="24">
        <f t="shared" si="20"/>
        <v>95.555555555555557</v>
      </c>
      <c r="T173" s="51" t="s">
        <v>1045</v>
      </c>
      <c r="U173" s="81">
        <f t="shared" si="27"/>
        <v>62.081315190797099</v>
      </c>
    </row>
    <row r="174" spans="1:21" ht="15" customHeight="1" x14ac:dyDescent="0.15">
      <c r="A174" s="25" t="s">
        <v>92</v>
      </c>
      <c r="B174" s="51"/>
      <c r="C174" s="25">
        <v>21816069</v>
      </c>
      <c r="D174" s="25" t="s">
        <v>122</v>
      </c>
      <c r="E174" s="51" t="s">
        <v>169</v>
      </c>
      <c r="F174" s="25" t="s">
        <v>176</v>
      </c>
      <c r="G174" s="25" t="s">
        <v>11</v>
      </c>
      <c r="H174" s="24"/>
      <c r="I174" s="54"/>
      <c r="J174" s="25" t="s">
        <v>12</v>
      </c>
      <c r="K174" s="51" t="s">
        <v>555</v>
      </c>
      <c r="L174" s="51"/>
      <c r="M174" s="24">
        <v>17.5</v>
      </c>
      <c r="N174" s="52">
        <f t="shared" si="26"/>
        <v>37.558483924968876</v>
      </c>
      <c r="O174" s="11" t="s">
        <v>556</v>
      </c>
      <c r="P174" s="25"/>
      <c r="Q174" s="11" t="s">
        <v>556</v>
      </c>
      <c r="R174" s="53">
        <v>82</v>
      </c>
      <c r="S174" s="24">
        <f t="shared" si="20"/>
        <v>91.111111111111114</v>
      </c>
      <c r="T174" s="51" t="s">
        <v>1045</v>
      </c>
      <c r="U174" s="81">
        <f t="shared" si="27"/>
        <v>46.4467871399751</v>
      </c>
    </row>
    <row r="175" spans="1:21" ht="15" customHeight="1" x14ac:dyDescent="0.15">
      <c r="A175" s="25" t="s">
        <v>92</v>
      </c>
      <c r="B175" s="51"/>
      <c r="C175" s="25">
        <v>21816073</v>
      </c>
      <c r="D175" s="25" t="s">
        <v>557</v>
      </c>
      <c r="E175" s="51" t="s">
        <v>169</v>
      </c>
      <c r="F175" s="25" t="s">
        <v>176</v>
      </c>
      <c r="G175" s="25" t="s">
        <v>11</v>
      </c>
      <c r="H175" s="24"/>
      <c r="I175" s="54"/>
      <c r="J175" s="25" t="s">
        <v>12</v>
      </c>
      <c r="K175" s="51" t="s">
        <v>558</v>
      </c>
      <c r="L175" s="51"/>
      <c r="M175" s="24">
        <v>7.1660000000000004</v>
      </c>
      <c r="N175" s="52">
        <f t="shared" si="26"/>
        <v>15.379662617504399</v>
      </c>
      <c r="O175" s="11" t="s">
        <v>559</v>
      </c>
      <c r="P175" s="25"/>
      <c r="Q175" s="11" t="s">
        <v>559</v>
      </c>
      <c r="R175" s="53">
        <v>81</v>
      </c>
      <c r="S175" s="24">
        <f t="shared" si="20"/>
        <v>90</v>
      </c>
      <c r="T175" s="51" t="s">
        <v>1045</v>
      </c>
      <c r="U175" s="81">
        <f t="shared" si="27"/>
        <v>28.503730094003519</v>
      </c>
    </row>
    <row r="176" spans="1:21" ht="15" customHeight="1" x14ac:dyDescent="0.15">
      <c r="A176" s="25" t="s">
        <v>92</v>
      </c>
      <c r="B176" s="51"/>
      <c r="C176" s="25">
        <v>21816080</v>
      </c>
      <c r="D176" s="25" t="s">
        <v>560</v>
      </c>
      <c r="E176" s="51" t="s">
        <v>169</v>
      </c>
      <c r="F176" s="25" t="s">
        <v>176</v>
      </c>
      <c r="G176" s="25" t="s">
        <v>11</v>
      </c>
      <c r="H176" s="24"/>
      <c r="I176" s="54"/>
      <c r="J176" s="25" t="s">
        <v>12</v>
      </c>
      <c r="K176" s="51" t="s">
        <v>561</v>
      </c>
      <c r="L176" s="51"/>
      <c r="M176" s="24">
        <v>5.45</v>
      </c>
      <c r="N176" s="52">
        <f t="shared" si="26"/>
        <v>11.696784993776022</v>
      </c>
      <c r="O176" s="11" t="s">
        <v>562</v>
      </c>
      <c r="P176" s="25"/>
      <c r="Q176" s="11" t="s">
        <v>562</v>
      </c>
      <c r="R176" s="53">
        <v>80</v>
      </c>
      <c r="S176" s="24">
        <f t="shared" si="20"/>
        <v>88.888888888888886</v>
      </c>
      <c r="T176" s="51" t="s">
        <v>1045</v>
      </c>
      <c r="U176" s="81">
        <f t="shared" si="27"/>
        <v>25.357427995020821</v>
      </c>
    </row>
    <row r="177" spans="1:21" ht="15" customHeight="1" x14ac:dyDescent="0.15">
      <c r="A177" s="25" t="s">
        <v>92</v>
      </c>
      <c r="B177" s="51"/>
      <c r="C177" s="25">
        <v>21816079</v>
      </c>
      <c r="D177" s="25" t="s">
        <v>115</v>
      </c>
      <c r="E177" s="51" t="s">
        <v>169</v>
      </c>
      <c r="F177" s="25" t="s">
        <v>176</v>
      </c>
      <c r="G177" s="25" t="s">
        <v>11</v>
      </c>
      <c r="H177" s="24"/>
      <c r="I177" s="24"/>
      <c r="J177" s="25" t="s">
        <v>12</v>
      </c>
      <c r="K177" s="25"/>
      <c r="L177" s="51"/>
      <c r="M177" s="24"/>
      <c r="N177" s="52"/>
      <c r="O177" s="11"/>
      <c r="P177" s="25">
        <v>6</v>
      </c>
      <c r="Q177" s="11"/>
      <c r="R177" s="53">
        <v>73</v>
      </c>
      <c r="S177" s="24">
        <f t="shared" si="20"/>
        <v>81.111111111111114</v>
      </c>
      <c r="T177" s="51" t="s">
        <v>1047</v>
      </c>
      <c r="U177" s="81">
        <f t="shared" si="27"/>
        <v>15.8</v>
      </c>
    </row>
    <row r="178" spans="1:21" ht="15" customHeight="1" x14ac:dyDescent="0.15">
      <c r="A178" s="25" t="s">
        <v>92</v>
      </c>
      <c r="B178" s="51"/>
      <c r="C178" s="25">
        <v>21816076</v>
      </c>
      <c r="D178" s="25" t="s">
        <v>110</v>
      </c>
      <c r="E178" s="51" t="s">
        <v>169</v>
      </c>
      <c r="F178" s="25" t="s">
        <v>176</v>
      </c>
      <c r="G178" s="25" t="s">
        <v>11</v>
      </c>
      <c r="H178" s="24"/>
      <c r="I178" s="24"/>
      <c r="J178" s="25" t="s">
        <v>12</v>
      </c>
      <c r="K178" s="25"/>
      <c r="L178" s="51" t="s">
        <v>563</v>
      </c>
      <c r="M178" s="24">
        <v>14</v>
      </c>
      <c r="N178" s="52">
        <f>M178/$M$379*100</f>
        <v>30.046787139975102</v>
      </c>
      <c r="O178" s="11" t="s">
        <v>564</v>
      </c>
      <c r="P178" s="25"/>
      <c r="Q178" s="11" t="s">
        <v>564</v>
      </c>
      <c r="R178" s="53">
        <v>74</v>
      </c>
      <c r="S178" s="24">
        <f t="shared" si="20"/>
        <v>82.222222222222214</v>
      </c>
      <c r="T178" s="51" t="s">
        <v>1047</v>
      </c>
      <c r="U178" s="81">
        <f t="shared" si="27"/>
        <v>38.837429711980079</v>
      </c>
    </row>
    <row r="179" spans="1:21" ht="15" customHeight="1" x14ac:dyDescent="0.15">
      <c r="A179" s="25" t="s">
        <v>92</v>
      </c>
      <c r="B179" s="51"/>
      <c r="C179" s="25" t="s">
        <v>119</v>
      </c>
      <c r="D179" s="25" t="s">
        <v>120</v>
      </c>
      <c r="E179" s="51" t="s">
        <v>169</v>
      </c>
      <c r="F179" s="25" t="s">
        <v>176</v>
      </c>
      <c r="G179" s="25" t="s">
        <v>11</v>
      </c>
      <c r="H179" s="24"/>
      <c r="I179" s="24"/>
      <c r="J179" s="25" t="s">
        <v>12</v>
      </c>
      <c r="K179" s="25"/>
      <c r="L179" s="51"/>
      <c r="M179" s="24"/>
      <c r="N179" s="52"/>
      <c r="O179" s="11" t="s">
        <v>565</v>
      </c>
      <c r="P179" s="25">
        <v>6</v>
      </c>
      <c r="Q179" s="11" t="s">
        <v>565</v>
      </c>
      <c r="R179" s="53">
        <v>70</v>
      </c>
      <c r="S179" s="24">
        <f t="shared" si="20"/>
        <v>77.777777777777786</v>
      </c>
      <c r="T179" s="51" t="s">
        <v>1047</v>
      </c>
      <c r="U179" s="81">
        <f t="shared" si="27"/>
        <v>15.200000000000003</v>
      </c>
    </row>
    <row r="180" spans="1:21" ht="15" customHeight="1" x14ac:dyDescent="0.15">
      <c r="A180" s="25" t="s">
        <v>92</v>
      </c>
      <c r="B180" s="51"/>
      <c r="C180" s="25">
        <v>21816081</v>
      </c>
      <c r="D180" s="25" t="s">
        <v>114</v>
      </c>
      <c r="E180" s="51" t="s">
        <v>169</v>
      </c>
      <c r="F180" s="25" t="s">
        <v>176</v>
      </c>
      <c r="G180" s="25" t="s">
        <v>11</v>
      </c>
      <c r="H180" s="24"/>
      <c r="I180" s="24"/>
      <c r="J180" s="25" t="s">
        <v>12</v>
      </c>
      <c r="K180" s="25"/>
      <c r="L180" s="51"/>
      <c r="M180" s="24"/>
      <c r="N180" s="52"/>
      <c r="O180" s="11" t="s">
        <v>566</v>
      </c>
      <c r="P180" s="25">
        <v>6</v>
      </c>
      <c r="Q180" s="11" t="s">
        <v>566</v>
      </c>
      <c r="R180" s="53">
        <v>70</v>
      </c>
      <c r="S180" s="24">
        <f t="shared" si="20"/>
        <v>77.777777777777786</v>
      </c>
      <c r="T180" s="51" t="s">
        <v>1047</v>
      </c>
      <c r="U180" s="81">
        <f t="shared" si="27"/>
        <v>15.200000000000003</v>
      </c>
    </row>
    <row r="181" spans="1:21" ht="15" customHeight="1" x14ac:dyDescent="0.15">
      <c r="A181" s="25" t="s">
        <v>92</v>
      </c>
      <c r="B181" s="51"/>
      <c r="C181" s="25">
        <v>21816078</v>
      </c>
      <c r="D181" s="25" t="s">
        <v>112</v>
      </c>
      <c r="E181" s="51" t="s">
        <v>169</v>
      </c>
      <c r="F181" s="25" t="s">
        <v>176</v>
      </c>
      <c r="G181" s="25" t="s">
        <v>11</v>
      </c>
      <c r="H181" s="24"/>
      <c r="I181" s="24"/>
      <c r="J181" s="25" t="s">
        <v>12</v>
      </c>
      <c r="K181" s="25"/>
      <c r="L181" s="51"/>
      <c r="M181" s="24"/>
      <c r="N181" s="52"/>
      <c r="O181" s="11" t="s">
        <v>567</v>
      </c>
      <c r="P181" s="25">
        <v>4</v>
      </c>
      <c r="Q181" s="11" t="s">
        <v>567</v>
      </c>
      <c r="R181" s="53">
        <v>70</v>
      </c>
      <c r="S181" s="24">
        <f t="shared" si="20"/>
        <v>77.777777777777786</v>
      </c>
      <c r="T181" s="51" t="s">
        <v>1047</v>
      </c>
      <c r="U181" s="81">
        <f t="shared" si="27"/>
        <v>14.800000000000004</v>
      </c>
    </row>
    <row r="182" spans="1:21" ht="15" customHeight="1" x14ac:dyDescent="0.15">
      <c r="A182" s="25" t="s">
        <v>92</v>
      </c>
      <c r="B182" s="51"/>
      <c r="C182" s="25">
        <v>21816083</v>
      </c>
      <c r="D182" s="25" t="s">
        <v>117</v>
      </c>
      <c r="E182" s="51" t="s">
        <v>169</v>
      </c>
      <c r="F182" s="25" t="s">
        <v>1062</v>
      </c>
      <c r="G182" s="25" t="s">
        <v>11</v>
      </c>
      <c r="H182" s="24"/>
      <c r="I182" s="24"/>
      <c r="J182" s="25" t="s">
        <v>12</v>
      </c>
      <c r="K182" s="25"/>
      <c r="L182" s="51"/>
      <c r="M182" s="24"/>
      <c r="N182" s="52"/>
      <c r="O182" s="11" t="s">
        <v>568</v>
      </c>
      <c r="P182" s="25">
        <v>3</v>
      </c>
      <c r="Q182" s="11" t="s">
        <v>568</v>
      </c>
      <c r="R182" s="53">
        <v>70</v>
      </c>
      <c r="S182" s="24">
        <f t="shared" si="20"/>
        <v>77.777777777777786</v>
      </c>
      <c r="T182" s="51" t="s">
        <v>1047</v>
      </c>
      <c r="U182" s="81">
        <f t="shared" si="27"/>
        <v>14.600000000000003</v>
      </c>
    </row>
    <row r="183" spans="1:21" ht="15" customHeight="1" x14ac:dyDescent="0.15">
      <c r="A183" s="25" t="s">
        <v>92</v>
      </c>
      <c r="B183" s="51"/>
      <c r="C183" s="25">
        <v>21816070</v>
      </c>
      <c r="D183" s="25" t="s">
        <v>118</v>
      </c>
      <c r="E183" s="51" t="s">
        <v>169</v>
      </c>
      <c r="F183" s="25" t="s">
        <v>176</v>
      </c>
      <c r="G183" s="25" t="s">
        <v>11</v>
      </c>
      <c r="H183" s="24"/>
      <c r="I183" s="24"/>
      <c r="J183" s="25" t="s">
        <v>12</v>
      </c>
      <c r="K183" s="25"/>
      <c r="L183" s="51"/>
      <c r="M183" s="24"/>
      <c r="N183" s="52"/>
      <c r="O183" s="11" t="s">
        <v>569</v>
      </c>
      <c r="P183" s="25"/>
      <c r="Q183" s="11" t="s">
        <v>569</v>
      </c>
      <c r="R183" s="53">
        <v>70</v>
      </c>
      <c r="S183" s="24">
        <f t="shared" si="20"/>
        <v>77.777777777777786</v>
      </c>
      <c r="T183" s="51" t="s">
        <v>1048</v>
      </c>
      <c r="U183" s="81">
        <f t="shared" si="27"/>
        <v>14.000000000000004</v>
      </c>
    </row>
    <row r="184" spans="1:21" ht="15" customHeight="1" x14ac:dyDescent="0.15">
      <c r="A184" s="25" t="s">
        <v>92</v>
      </c>
      <c r="B184" s="51"/>
      <c r="C184" s="25">
        <v>21816074</v>
      </c>
      <c r="D184" s="25" t="s">
        <v>111</v>
      </c>
      <c r="E184" s="51" t="s">
        <v>169</v>
      </c>
      <c r="F184" s="25" t="s">
        <v>176</v>
      </c>
      <c r="G184" s="25" t="s">
        <v>11</v>
      </c>
      <c r="H184" s="24"/>
      <c r="I184" s="24"/>
      <c r="J184" s="25" t="s">
        <v>12</v>
      </c>
      <c r="K184" s="25"/>
      <c r="L184" s="51"/>
      <c r="M184" s="24"/>
      <c r="N184" s="52"/>
      <c r="O184" s="11" t="s">
        <v>570</v>
      </c>
      <c r="P184" s="25"/>
      <c r="Q184" s="11" t="s">
        <v>570</v>
      </c>
      <c r="R184" s="53">
        <v>70</v>
      </c>
      <c r="S184" s="24">
        <f t="shared" si="20"/>
        <v>77.777777777777786</v>
      </c>
      <c r="T184" s="51" t="s">
        <v>1048</v>
      </c>
      <c r="U184" s="81">
        <f t="shared" si="27"/>
        <v>14.000000000000004</v>
      </c>
    </row>
    <row r="185" spans="1:21" ht="15" customHeight="1" x14ac:dyDescent="0.15">
      <c r="A185" s="25" t="s">
        <v>92</v>
      </c>
      <c r="B185" s="51"/>
      <c r="C185" s="25">
        <v>21816084</v>
      </c>
      <c r="D185" s="25" t="s">
        <v>121</v>
      </c>
      <c r="E185" s="51" t="s">
        <v>169</v>
      </c>
      <c r="F185" s="25" t="s">
        <v>176</v>
      </c>
      <c r="G185" s="25" t="s">
        <v>11</v>
      </c>
      <c r="H185" s="24"/>
      <c r="I185" s="24"/>
      <c r="J185" s="25" t="s">
        <v>12</v>
      </c>
      <c r="K185" s="25"/>
      <c r="L185" s="51"/>
      <c r="M185" s="24"/>
      <c r="N185" s="52"/>
      <c r="O185" s="11" t="s">
        <v>571</v>
      </c>
      <c r="P185" s="25"/>
      <c r="Q185" s="11" t="s">
        <v>571</v>
      </c>
      <c r="R185" s="53">
        <v>70</v>
      </c>
      <c r="S185" s="24">
        <f t="shared" si="20"/>
        <v>77.777777777777786</v>
      </c>
      <c r="T185" s="51" t="s">
        <v>1048</v>
      </c>
      <c r="U185" s="81">
        <f t="shared" si="27"/>
        <v>14.000000000000004</v>
      </c>
    </row>
    <row r="186" spans="1:21" ht="15" customHeight="1" x14ac:dyDescent="0.15">
      <c r="A186" s="25" t="s">
        <v>92</v>
      </c>
      <c r="B186" s="51"/>
      <c r="C186" s="25">
        <v>21816067</v>
      </c>
      <c r="D186" s="25" t="s">
        <v>341</v>
      </c>
      <c r="E186" s="51" t="s">
        <v>169</v>
      </c>
      <c r="F186" s="25" t="s">
        <v>176</v>
      </c>
      <c r="G186" s="25" t="s">
        <v>11</v>
      </c>
      <c r="H186" s="24"/>
      <c r="I186" s="24"/>
      <c r="J186" s="25" t="s">
        <v>12</v>
      </c>
      <c r="K186" s="25" t="s">
        <v>572</v>
      </c>
      <c r="L186" s="51"/>
      <c r="M186" s="24"/>
      <c r="N186" s="52"/>
      <c r="O186" s="11" t="s">
        <v>573</v>
      </c>
      <c r="P186" s="25"/>
      <c r="Q186" s="11" t="s">
        <v>573</v>
      </c>
      <c r="R186" s="53">
        <v>69</v>
      </c>
      <c r="S186" s="24">
        <f t="shared" si="20"/>
        <v>76.666666666666671</v>
      </c>
      <c r="T186" s="51" t="s">
        <v>1048</v>
      </c>
      <c r="U186" s="81">
        <f t="shared" si="27"/>
        <v>13.8</v>
      </c>
    </row>
    <row r="187" spans="1:21" ht="15" customHeight="1" x14ac:dyDescent="0.15">
      <c r="A187" s="25" t="s">
        <v>92</v>
      </c>
      <c r="B187" s="51"/>
      <c r="C187" s="25">
        <v>21816001</v>
      </c>
      <c r="D187" s="25" t="s">
        <v>574</v>
      </c>
      <c r="E187" s="51" t="s">
        <v>169</v>
      </c>
      <c r="F187" s="25" t="s">
        <v>176</v>
      </c>
      <c r="G187" s="25" t="s">
        <v>11</v>
      </c>
      <c r="H187" s="24"/>
      <c r="I187" s="24"/>
      <c r="J187" s="25" t="s">
        <v>12</v>
      </c>
      <c r="K187" s="25"/>
      <c r="L187" s="51"/>
      <c r="M187" s="24"/>
      <c r="N187" s="52"/>
      <c r="O187" s="11"/>
      <c r="P187" s="25"/>
      <c r="Q187" s="11"/>
      <c r="R187" s="53">
        <v>68</v>
      </c>
      <c r="S187" s="24">
        <f t="shared" si="20"/>
        <v>75.555555555555557</v>
      </c>
      <c r="T187" s="51" t="s">
        <v>1048</v>
      </c>
      <c r="U187" s="81">
        <f t="shared" si="27"/>
        <v>13.600000000000001</v>
      </c>
    </row>
    <row r="188" spans="1:21" ht="15" customHeight="1" x14ac:dyDescent="0.15">
      <c r="A188" s="25" t="s">
        <v>92</v>
      </c>
      <c r="B188" s="51"/>
      <c r="C188" s="25">
        <v>21916082</v>
      </c>
      <c r="D188" s="25" t="s">
        <v>575</v>
      </c>
      <c r="E188" s="25" t="s">
        <v>289</v>
      </c>
      <c r="F188" s="25" t="s">
        <v>176</v>
      </c>
      <c r="G188" s="25" t="s">
        <v>11</v>
      </c>
      <c r="H188" s="24">
        <v>91.8</v>
      </c>
      <c r="I188" s="24">
        <v>100</v>
      </c>
      <c r="J188" s="25" t="s">
        <v>202</v>
      </c>
      <c r="K188" s="25"/>
      <c r="L188" s="51"/>
      <c r="M188" s="24"/>
      <c r="N188" s="24"/>
      <c r="O188" s="11"/>
      <c r="P188" s="25">
        <v>5</v>
      </c>
      <c r="Q188" s="11"/>
      <c r="R188" s="53">
        <v>72</v>
      </c>
      <c r="S188" s="24">
        <f t="shared" si="20"/>
        <v>80</v>
      </c>
      <c r="T188" s="51" t="s">
        <v>1048</v>
      </c>
      <c r="U188" s="81">
        <f t="shared" ref="U188:U199" si="28">0.7*I188+0.15*N188+0.15*(P188+S188*0.9)</f>
        <v>81.55</v>
      </c>
    </row>
    <row r="189" spans="1:21" ht="15" customHeight="1" x14ac:dyDescent="0.15">
      <c r="A189" s="25" t="s">
        <v>92</v>
      </c>
      <c r="B189" s="51"/>
      <c r="C189" s="25">
        <v>21916085</v>
      </c>
      <c r="D189" s="25" t="s">
        <v>576</v>
      </c>
      <c r="E189" s="25" t="s">
        <v>289</v>
      </c>
      <c r="F189" s="25" t="s">
        <v>176</v>
      </c>
      <c r="G189" s="25" t="s">
        <v>11</v>
      </c>
      <c r="H189" s="24">
        <v>87.4</v>
      </c>
      <c r="I189" s="24">
        <v>95.20697167755992</v>
      </c>
      <c r="J189" s="25" t="s">
        <v>202</v>
      </c>
      <c r="K189" s="25"/>
      <c r="L189" s="51"/>
      <c r="M189" s="24"/>
      <c r="N189" s="24"/>
      <c r="O189" s="11" t="s">
        <v>577</v>
      </c>
      <c r="P189" s="25">
        <v>3</v>
      </c>
      <c r="Q189" s="11" t="s">
        <v>577</v>
      </c>
      <c r="R189" s="53">
        <v>71</v>
      </c>
      <c r="S189" s="24">
        <f t="shared" si="20"/>
        <v>78.888888888888886</v>
      </c>
      <c r="T189" s="51"/>
      <c r="U189" s="81">
        <f t="shared" si="28"/>
        <v>77.744880174291936</v>
      </c>
    </row>
    <row r="190" spans="1:21" ht="15" customHeight="1" x14ac:dyDescent="0.15">
      <c r="A190" s="25" t="s">
        <v>92</v>
      </c>
      <c r="B190" s="51"/>
      <c r="C190" s="25">
        <v>21916072</v>
      </c>
      <c r="D190" s="25" t="s">
        <v>578</v>
      </c>
      <c r="E190" s="25" t="s">
        <v>289</v>
      </c>
      <c r="F190" s="25" t="s">
        <v>176</v>
      </c>
      <c r="G190" s="25" t="s">
        <v>11</v>
      </c>
      <c r="H190" s="24">
        <v>85.9</v>
      </c>
      <c r="I190" s="24">
        <v>93.572984749455344</v>
      </c>
      <c r="J190" s="25" t="s">
        <v>202</v>
      </c>
      <c r="K190" s="25"/>
      <c r="L190" s="51"/>
      <c r="M190" s="24"/>
      <c r="N190" s="24"/>
      <c r="O190" s="11" t="s">
        <v>579</v>
      </c>
      <c r="P190" s="25"/>
      <c r="Q190" s="11" t="s">
        <v>579</v>
      </c>
      <c r="R190" s="53">
        <v>70</v>
      </c>
      <c r="S190" s="24">
        <f t="shared" si="20"/>
        <v>77.777777777777786</v>
      </c>
      <c r="T190" s="51"/>
      <c r="U190" s="81">
        <f t="shared" si="28"/>
        <v>76.001089324618732</v>
      </c>
    </row>
    <row r="191" spans="1:21" ht="15" customHeight="1" x14ac:dyDescent="0.15">
      <c r="A191" s="25" t="s">
        <v>92</v>
      </c>
      <c r="B191" s="51"/>
      <c r="C191" s="25">
        <v>21916081</v>
      </c>
      <c r="D191" s="25" t="s">
        <v>580</v>
      </c>
      <c r="E191" s="25" t="s">
        <v>289</v>
      </c>
      <c r="F191" s="25" t="s">
        <v>176</v>
      </c>
      <c r="G191" s="25" t="s">
        <v>11</v>
      </c>
      <c r="H191" s="24">
        <v>85.28</v>
      </c>
      <c r="I191" s="24">
        <v>92.897603485838786</v>
      </c>
      <c r="J191" s="25" t="s">
        <v>202</v>
      </c>
      <c r="K191" s="25"/>
      <c r="L191" s="51"/>
      <c r="M191" s="24"/>
      <c r="N191" s="24"/>
      <c r="O191" s="11" t="s">
        <v>581</v>
      </c>
      <c r="P191" s="25">
        <v>4</v>
      </c>
      <c r="Q191" s="11" t="s">
        <v>581</v>
      </c>
      <c r="R191" s="53">
        <v>70</v>
      </c>
      <c r="S191" s="24">
        <f t="shared" si="20"/>
        <v>77.777777777777786</v>
      </c>
      <c r="T191" s="51"/>
      <c r="U191" s="81">
        <f t="shared" si="28"/>
        <v>76.128322440087146</v>
      </c>
    </row>
    <row r="192" spans="1:21" ht="15" customHeight="1" x14ac:dyDescent="0.15">
      <c r="A192" s="25" t="s">
        <v>92</v>
      </c>
      <c r="B192" s="51"/>
      <c r="C192" s="25">
        <v>21916070</v>
      </c>
      <c r="D192" s="25" t="s">
        <v>582</v>
      </c>
      <c r="E192" s="25" t="s">
        <v>289</v>
      </c>
      <c r="F192" s="25" t="s">
        <v>176</v>
      </c>
      <c r="G192" s="25" t="s">
        <v>11</v>
      </c>
      <c r="H192" s="24">
        <v>85.2</v>
      </c>
      <c r="I192" s="24">
        <v>92.810457516339866</v>
      </c>
      <c r="J192" s="25" t="s">
        <v>202</v>
      </c>
      <c r="K192" s="25"/>
      <c r="L192" s="51"/>
      <c r="M192" s="24"/>
      <c r="N192" s="24"/>
      <c r="O192" s="11" t="s">
        <v>583</v>
      </c>
      <c r="P192" s="25"/>
      <c r="Q192" s="11" t="s">
        <v>583</v>
      </c>
      <c r="R192" s="53">
        <v>70</v>
      </c>
      <c r="S192" s="24">
        <f t="shared" si="20"/>
        <v>77.777777777777786</v>
      </c>
      <c r="T192" s="51"/>
      <c r="U192" s="81">
        <f t="shared" si="28"/>
        <v>75.467320261437905</v>
      </c>
    </row>
    <row r="193" spans="1:21" ht="15" customHeight="1" x14ac:dyDescent="0.15">
      <c r="A193" s="25" t="s">
        <v>92</v>
      </c>
      <c r="B193" s="51"/>
      <c r="C193" s="25">
        <v>21916071</v>
      </c>
      <c r="D193" s="25" t="s">
        <v>584</v>
      </c>
      <c r="E193" s="25" t="s">
        <v>289</v>
      </c>
      <c r="F193" s="25" t="s">
        <v>176</v>
      </c>
      <c r="G193" s="25" t="s">
        <v>11</v>
      </c>
      <c r="H193" s="24">
        <v>84.9</v>
      </c>
      <c r="I193" s="24">
        <v>92.48366013071896</v>
      </c>
      <c r="J193" s="25" t="s">
        <v>202</v>
      </c>
      <c r="K193" s="25"/>
      <c r="L193" s="51"/>
      <c r="M193" s="24"/>
      <c r="N193" s="24"/>
      <c r="O193" s="11"/>
      <c r="P193" s="25">
        <v>5</v>
      </c>
      <c r="Q193" s="11"/>
      <c r="R193" s="53">
        <v>68</v>
      </c>
      <c r="S193" s="24">
        <f t="shared" si="20"/>
        <v>75.555555555555557</v>
      </c>
      <c r="T193" s="51"/>
      <c r="U193" s="81">
        <f t="shared" si="28"/>
        <v>75.688562091503272</v>
      </c>
    </row>
    <row r="194" spans="1:21" ht="15" customHeight="1" x14ac:dyDescent="0.15">
      <c r="A194" s="25" t="s">
        <v>92</v>
      </c>
      <c r="B194" s="51"/>
      <c r="C194" s="25">
        <v>21916083</v>
      </c>
      <c r="D194" s="25" t="s">
        <v>585</v>
      </c>
      <c r="E194" s="25" t="s">
        <v>289</v>
      </c>
      <c r="F194" s="25" t="s">
        <v>176</v>
      </c>
      <c r="G194" s="25" t="s">
        <v>11</v>
      </c>
      <c r="H194" s="24">
        <v>85.6</v>
      </c>
      <c r="I194" s="24">
        <v>93.246187363834423</v>
      </c>
      <c r="J194" s="25" t="s">
        <v>202</v>
      </c>
      <c r="K194" s="25"/>
      <c r="L194" s="51"/>
      <c r="M194" s="24"/>
      <c r="N194" s="24"/>
      <c r="O194" s="11"/>
      <c r="P194" s="25"/>
      <c r="Q194" s="11"/>
      <c r="R194" s="53">
        <v>67</v>
      </c>
      <c r="S194" s="24">
        <f t="shared" si="20"/>
        <v>74.444444444444443</v>
      </c>
      <c r="T194" s="51"/>
      <c r="U194" s="81">
        <f t="shared" si="28"/>
        <v>75.322331154684093</v>
      </c>
    </row>
    <row r="195" spans="1:21" ht="15" customHeight="1" x14ac:dyDescent="0.15">
      <c r="A195" s="25" t="s">
        <v>92</v>
      </c>
      <c r="B195" s="51"/>
      <c r="C195" s="25">
        <v>21916084</v>
      </c>
      <c r="D195" s="25" t="s">
        <v>586</v>
      </c>
      <c r="E195" s="25" t="s">
        <v>289</v>
      </c>
      <c r="F195" s="25" t="s">
        <v>176</v>
      </c>
      <c r="G195" s="25" t="s">
        <v>11</v>
      </c>
      <c r="H195" s="24">
        <v>85.72</v>
      </c>
      <c r="I195" s="24">
        <v>93.376906318082789</v>
      </c>
      <c r="J195" s="25" t="s">
        <v>202</v>
      </c>
      <c r="K195" s="25"/>
      <c r="L195" s="51"/>
      <c r="M195" s="24"/>
      <c r="N195" s="24"/>
      <c r="O195" s="11" t="s">
        <v>587</v>
      </c>
      <c r="P195" s="25">
        <v>3</v>
      </c>
      <c r="Q195" s="11" t="s">
        <v>587</v>
      </c>
      <c r="R195" s="53">
        <v>66</v>
      </c>
      <c r="S195" s="24">
        <f t="shared" ref="S195:S258" si="29">R195/90*100</f>
        <v>73.333333333333329</v>
      </c>
      <c r="T195" s="51"/>
      <c r="U195" s="81">
        <f t="shared" si="28"/>
        <v>75.713834422657939</v>
      </c>
    </row>
    <row r="196" spans="1:21" ht="15" customHeight="1" x14ac:dyDescent="0.15">
      <c r="A196" s="25" t="s">
        <v>92</v>
      </c>
      <c r="B196" s="51"/>
      <c r="C196" s="25">
        <v>21916078</v>
      </c>
      <c r="D196" s="25" t="s">
        <v>588</v>
      </c>
      <c r="E196" s="25" t="s">
        <v>289</v>
      </c>
      <c r="F196" s="25" t="s">
        <v>176</v>
      </c>
      <c r="G196" s="25" t="s">
        <v>11</v>
      </c>
      <c r="H196" s="24">
        <v>84.61</v>
      </c>
      <c r="I196" s="24">
        <v>92.167755991285404</v>
      </c>
      <c r="J196" s="25" t="s">
        <v>202</v>
      </c>
      <c r="K196" s="25"/>
      <c r="L196" s="51"/>
      <c r="M196" s="24"/>
      <c r="N196" s="24"/>
      <c r="O196" s="11" t="s">
        <v>589</v>
      </c>
      <c r="P196" s="25"/>
      <c r="Q196" s="11" t="s">
        <v>589</v>
      </c>
      <c r="R196" s="53">
        <v>70</v>
      </c>
      <c r="S196" s="24">
        <f t="shared" si="29"/>
        <v>77.777777777777786</v>
      </c>
      <c r="T196" s="51"/>
      <c r="U196" s="81">
        <f t="shared" si="28"/>
        <v>75.017429193899773</v>
      </c>
    </row>
    <row r="197" spans="1:21" ht="15" customHeight="1" x14ac:dyDescent="0.15">
      <c r="A197" s="25" t="s">
        <v>92</v>
      </c>
      <c r="B197" s="51"/>
      <c r="C197" s="25">
        <v>21916068</v>
      </c>
      <c r="D197" s="25" t="s">
        <v>590</v>
      </c>
      <c r="E197" s="25" t="s">
        <v>289</v>
      </c>
      <c r="F197" s="25" t="s">
        <v>176</v>
      </c>
      <c r="G197" s="25" t="s">
        <v>11</v>
      </c>
      <c r="H197" s="24">
        <v>84</v>
      </c>
      <c r="I197" s="24">
        <v>91.503267973856211</v>
      </c>
      <c r="J197" s="25" t="s">
        <v>202</v>
      </c>
      <c r="K197" s="25"/>
      <c r="L197" s="51"/>
      <c r="M197" s="24"/>
      <c r="N197" s="24"/>
      <c r="O197" s="11" t="s">
        <v>591</v>
      </c>
      <c r="P197" s="25">
        <v>4</v>
      </c>
      <c r="Q197" s="11" t="s">
        <v>591</v>
      </c>
      <c r="R197" s="53">
        <v>68</v>
      </c>
      <c r="S197" s="24">
        <f t="shared" si="29"/>
        <v>75.555555555555557</v>
      </c>
      <c r="T197" s="51"/>
      <c r="U197" s="81">
        <f t="shared" si="28"/>
        <v>74.852287581699343</v>
      </c>
    </row>
    <row r="198" spans="1:21" ht="15" customHeight="1" x14ac:dyDescent="0.15">
      <c r="A198" s="25" t="s">
        <v>92</v>
      </c>
      <c r="B198" s="51"/>
      <c r="C198" s="25">
        <v>21916075</v>
      </c>
      <c r="D198" s="25" t="s">
        <v>592</v>
      </c>
      <c r="E198" s="25" t="s">
        <v>289</v>
      </c>
      <c r="F198" s="25" t="s">
        <v>176</v>
      </c>
      <c r="G198" s="25" t="s">
        <v>11</v>
      </c>
      <c r="H198" s="24">
        <v>80.69</v>
      </c>
      <c r="I198" s="24">
        <v>87.897603485838786</v>
      </c>
      <c r="J198" s="25" t="s">
        <v>202</v>
      </c>
      <c r="K198" s="25"/>
      <c r="L198" s="51"/>
      <c r="M198" s="24"/>
      <c r="N198" s="24"/>
      <c r="O198" s="11" t="s">
        <v>593</v>
      </c>
      <c r="P198" s="25">
        <v>6</v>
      </c>
      <c r="Q198" s="11" t="s">
        <v>593</v>
      </c>
      <c r="R198" s="53">
        <v>75</v>
      </c>
      <c r="S198" s="24">
        <f t="shared" si="29"/>
        <v>83.333333333333343</v>
      </c>
      <c r="T198" s="51"/>
      <c r="U198" s="81">
        <f t="shared" si="28"/>
        <v>73.678322440087143</v>
      </c>
    </row>
    <row r="199" spans="1:21" ht="15" customHeight="1" x14ac:dyDescent="0.15">
      <c r="A199" s="25" t="s">
        <v>92</v>
      </c>
      <c r="B199" s="51"/>
      <c r="C199" s="25">
        <v>21916076</v>
      </c>
      <c r="D199" s="25" t="s">
        <v>594</v>
      </c>
      <c r="E199" s="25" t="s">
        <v>289</v>
      </c>
      <c r="F199" s="25" t="s">
        <v>176</v>
      </c>
      <c r="G199" s="25" t="s">
        <v>11</v>
      </c>
      <c r="H199" s="24">
        <v>82.8</v>
      </c>
      <c r="I199" s="24">
        <v>90.196078431372555</v>
      </c>
      <c r="J199" s="25" t="s">
        <v>202</v>
      </c>
      <c r="K199" s="25"/>
      <c r="L199" s="51"/>
      <c r="M199" s="24"/>
      <c r="N199" s="24"/>
      <c r="O199" s="11" t="s">
        <v>595</v>
      </c>
      <c r="P199" s="25">
        <v>3</v>
      </c>
      <c r="Q199" s="11" t="s">
        <v>595</v>
      </c>
      <c r="R199" s="53">
        <v>67</v>
      </c>
      <c r="S199" s="24">
        <f t="shared" si="29"/>
        <v>74.444444444444443</v>
      </c>
      <c r="T199" s="51"/>
      <c r="U199" s="81">
        <f t="shared" si="28"/>
        <v>73.637254901960787</v>
      </c>
    </row>
    <row r="200" spans="1:21" ht="15" customHeight="1" x14ac:dyDescent="0.15">
      <c r="A200" s="25" t="s">
        <v>92</v>
      </c>
      <c r="B200" s="51" t="s">
        <v>1057</v>
      </c>
      <c r="C200" s="25">
        <v>21816171</v>
      </c>
      <c r="D200" s="25" t="s">
        <v>127</v>
      </c>
      <c r="E200" s="25" t="s">
        <v>596</v>
      </c>
      <c r="F200" s="25" t="s">
        <v>176</v>
      </c>
      <c r="G200" s="25" t="s">
        <v>11</v>
      </c>
      <c r="H200" s="24"/>
      <c r="I200" s="54"/>
      <c r="J200" s="25" t="s">
        <v>12</v>
      </c>
      <c r="K200" s="25" t="s">
        <v>597</v>
      </c>
      <c r="L200" s="51"/>
      <c r="M200" s="24">
        <v>14.93</v>
      </c>
      <c r="N200" s="24">
        <f>M200/$M$99*100</f>
        <v>46.598002496878905</v>
      </c>
      <c r="O200" s="11" t="s">
        <v>598</v>
      </c>
      <c r="P200" s="25">
        <v>4</v>
      </c>
      <c r="Q200" s="11" t="s">
        <v>598</v>
      </c>
      <c r="R200" s="53">
        <v>86</v>
      </c>
      <c r="S200" s="24">
        <f t="shared" si="29"/>
        <v>95.555555555555557</v>
      </c>
      <c r="T200" s="51" t="s">
        <v>1049</v>
      </c>
      <c r="U200" s="81">
        <f t="shared" ref="U200:U208" si="30">0.6*N200+0.4*(P200+S200*0.9)</f>
        <v>63.958801498127343</v>
      </c>
    </row>
    <row r="201" spans="1:21" ht="15" customHeight="1" x14ac:dyDescent="0.15">
      <c r="A201" s="25" t="s">
        <v>92</v>
      </c>
      <c r="B201" s="51"/>
      <c r="C201" s="25">
        <v>21816177</v>
      </c>
      <c r="D201" s="25" t="s">
        <v>123</v>
      </c>
      <c r="E201" s="25" t="s">
        <v>596</v>
      </c>
      <c r="F201" s="25" t="s">
        <v>176</v>
      </c>
      <c r="G201" s="25" t="s">
        <v>11</v>
      </c>
      <c r="H201" s="24"/>
      <c r="I201" s="54"/>
      <c r="J201" s="25" t="s">
        <v>12</v>
      </c>
      <c r="K201" s="25"/>
      <c r="L201" s="51" t="s">
        <v>1160</v>
      </c>
      <c r="M201" s="24">
        <v>9</v>
      </c>
      <c r="N201" s="24">
        <f>M201/$M$99*100</f>
        <v>28.08988764044944</v>
      </c>
      <c r="O201" s="11" t="s">
        <v>599</v>
      </c>
      <c r="P201" s="25">
        <v>4</v>
      </c>
      <c r="Q201" s="11" t="s">
        <v>599</v>
      </c>
      <c r="R201" s="53">
        <v>86</v>
      </c>
      <c r="S201" s="24">
        <f t="shared" si="29"/>
        <v>95.555555555555557</v>
      </c>
      <c r="T201" s="51" t="s">
        <v>1049</v>
      </c>
      <c r="U201" s="81">
        <f t="shared" si="30"/>
        <v>52.853932584269664</v>
      </c>
    </row>
    <row r="202" spans="1:21" ht="15" customHeight="1" x14ac:dyDescent="0.15">
      <c r="A202" s="25" t="s">
        <v>92</v>
      </c>
      <c r="B202" s="51"/>
      <c r="C202" s="25">
        <v>21816168</v>
      </c>
      <c r="D202" s="25" t="s">
        <v>131</v>
      </c>
      <c r="E202" s="25" t="s">
        <v>596</v>
      </c>
      <c r="F202" s="25" t="s">
        <v>176</v>
      </c>
      <c r="G202" s="25" t="s">
        <v>11</v>
      </c>
      <c r="H202" s="24"/>
      <c r="I202" s="54"/>
      <c r="J202" s="25" t="s">
        <v>12</v>
      </c>
      <c r="K202" s="25" t="s">
        <v>600</v>
      </c>
      <c r="L202" s="51"/>
      <c r="M202" s="24">
        <v>12.173</v>
      </c>
      <c r="N202" s="24">
        <f>M202/$M$99*100</f>
        <v>37.993133583021226</v>
      </c>
      <c r="O202" s="11" t="s">
        <v>601</v>
      </c>
      <c r="P202" s="25"/>
      <c r="Q202" s="11" t="s">
        <v>601</v>
      </c>
      <c r="R202" s="53">
        <v>80</v>
      </c>
      <c r="S202" s="24">
        <f t="shared" si="29"/>
        <v>88.888888888888886</v>
      </c>
      <c r="T202" s="51" t="s">
        <v>1049</v>
      </c>
      <c r="U202" s="81">
        <f t="shared" si="30"/>
        <v>54.795880149812731</v>
      </c>
    </row>
    <row r="203" spans="1:21" ht="15" customHeight="1" x14ac:dyDescent="0.15">
      <c r="A203" s="25" t="s">
        <v>92</v>
      </c>
      <c r="B203" s="51"/>
      <c r="C203" s="25">
        <v>21816170</v>
      </c>
      <c r="D203" s="25" t="s">
        <v>125</v>
      </c>
      <c r="E203" s="25" t="s">
        <v>596</v>
      </c>
      <c r="F203" s="25" t="s">
        <v>176</v>
      </c>
      <c r="G203" s="25" t="s">
        <v>11</v>
      </c>
      <c r="H203" s="24"/>
      <c r="I203" s="54"/>
      <c r="J203" s="25" t="s">
        <v>12</v>
      </c>
      <c r="K203" s="25"/>
      <c r="L203" s="51"/>
      <c r="M203" s="24"/>
      <c r="N203" s="24"/>
      <c r="O203" s="11" t="s">
        <v>602</v>
      </c>
      <c r="P203" s="25">
        <v>10</v>
      </c>
      <c r="Q203" s="11" t="s">
        <v>602</v>
      </c>
      <c r="R203" s="53">
        <v>80</v>
      </c>
      <c r="S203" s="24">
        <f t="shared" si="29"/>
        <v>88.888888888888886</v>
      </c>
      <c r="T203" s="51" t="s">
        <v>1217</v>
      </c>
      <c r="U203" s="81">
        <f t="shared" si="30"/>
        <v>36</v>
      </c>
    </row>
    <row r="204" spans="1:21" ht="15" customHeight="1" x14ac:dyDescent="0.15">
      <c r="A204" s="25" t="s">
        <v>92</v>
      </c>
      <c r="B204" s="51"/>
      <c r="C204" s="25">
        <v>21816175</v>
      </c>
      <c r="D204" s="25" t="s">
        <v>128</v>
      </c>
      <c r="E204" s="25" t="s">
        <v>596</v>
      </c>
      <c r="F204" s="25" t="s">
        <v>176</v>
      </c>
      <c r="G204" s="25" t="s">
        <v>11</v>
      </c>
      <c r="H204" s="24"/>
      <c r="I204" s="54"/>
      <c r="J204" s="25" t="s">
        <v>12</v>
      </c>
      <c r="K204" s="25"/>
      <c r="L204" s="51"/>
      <c r="M204" s="24"/>
      <c r="N204" s="24"/>
      <c r="O204" s="11"/>
      <c r="P204" s="25"/>
      <c r="Q204" s="11"/>
      <c r="R204" s="53">
        <v>76</v>
      </c>
      <c r="S204" s="24">
        <f t="shared" si="29"/>
        <v>84.444444444444443</v>
      </c>
      <c r="T204" s="51" t="s">
        <v>1050</v>
      </c>
      <c r="U204" s="81">
        <f t="shared" si="30"/>
        <v>30.400000000000002</v>
      </c>
    </row>
    <row r="205" spans="1:21" ht="15" customHeight="1" x14ac:dyDescent="0.15">
      <c r="A205" s="25" t="s">
        <v>92</v>
      </c>
      <c r="B205" s="51"/>
      <c r="C205" s="25">
        <v>21816172</v>
      </c>
      <c r="D205" s="25" t="s">
        <v>132</v>
      </c>
      <c r="E205" s="25" t="s">
        <v>596</v>
      </c>
      <c r="F205" s="25" t="s">
        <v>176</v>
      </c>
      <c r="G205" s="25" t="s">
        <v>11</v>
      </c>
      <c r="H205" s="24"/>
      <c r="I205" s="54"/>
      <c r="J205" s="25" t="s">
        <v>12</v>
      </c>
      <c r="K205" s="25"/>
      <c r="L205" s="51"/>
      <c r="M205" s="24"/>
      <c r="N205" s="24"/>
      <c r="O205" s="11" t="s">
        <v>603</v>
      </c>
      <c r="P205" s="25">
        <v>3</v>
      </c>
      <c r="Q205" s="11" t="s">
        <v>603</v>
      </c>
      <c r="R205" s="53">
        <v>70</v>
      </c>
      <c r="S205" s="24">
        <f t="shared" si="29"/>
        <v>77.777777777777786</v>
      </c>
      <c r="T205" s="51" t="s">
        <v>1050</v>
      </c>
      <c r="U205" s="81">
        <f t="shared" si="30"/>
        <v>29.200000000000006</v>
      </c>
    </row>
    <row r="206" spans="1:21" ht="15" customHeight="1" x14ac:dyDescent="0.15">
      <c r="A206" s="25" t="s">
        <v>92</v>
      </c>
      <c r="B206" s="51"/>
      <c r="C206" s="25">
        <v>21816173</v>
      </c>
      <c r="D206" s="25" t="s">
        <v>126</v>
      </c>
      <c r="E206" s="25" t="s">
        <v>596</v>
      </c>
      <c r="F206" s="25" t="s">
        <v>1063</v>
      </c>
      <c r="G206" s="25" t="s">
        <v>11</v>
      </c>
      <c r="H206" s="24"/>
      <c r="I206" s="54"/>
      <c r="J206" s="25" t="s">
        <v>12</v>
      </c>
      <c r="K206" s="25"/>
      <c r="L206" s="51"/>
      <c r="M206" s="24"/>
      <c r="N206" s="24"/>
      <c r="O206" s="11" t="s">
        <v>604</v>
      </c>
      <c r="P206" s="25"/>
      <c r="Q206" s="11" t="s">
        <v>604</v>
      </c>
      <c r="R206" s="53">
        <v>69</v>
      </c>
      <c r="S206" s="24">
        <f t="shared" si="29"/>
        <v>76.666666666666671</v>
      </c>
      <c r="T206" s="51" t="s">
        <v>1050</v>
      </c>
      <c r="U206" s="81">
        <f t="shared" si="30"/>
        <v>27.6</v>
      </c>
    </row>
    <row r="207" spans="1:21" ht="15" customHeight="1" x14ac:dyDescent="0.15">
      <c r="A207" s="25" t="s">
        <v>92</v>
      </c>
      <c r="B207" s="51"/>
      <c r="C207" s="25">
        <v>21816167</v>
      </c>
      <c r="D207" s="25" t="s">
        <v>124</v>
      </c>
      <c r="E207" s="25" t="s">
        <v>596</v>
      </c>
      <c r="F207" s="25" t="s">
        <v>176</v>
      </c>
      <c r="G207" s="25" t="s">
        <v>11</v>
      </c>
      <c r="H207" s="24"/>
      <c r="I207" s="54"/>
      <c r="J207" s="25" t="s">
        <v>12</v>
      </c>
      <c r="K207" s="25"/>
      <c r="L207" s="51"/>
      <c r="M207" s="24"/>
      <c r="N207" s="24"/>
      <c r="O207" s="11" t="s">
        <v>605</v>
      </c>
      <c r="P207" s="25"/>
      <c r="Q207" s="11" t="s">
        <v>605</v>
      </c>
      <c r="R207" s="53">
        <v>69</v>
      </c>
      <c r="S207" s="24">
        <f t="shared" si="29"/>
        <v>76.666666666666671</v>
      </c>
      <c r="T207" s="51" t="s">
        <v>1050</v>
      </c>
      <c r="U207" s="81">
        <f t="shared" si="30"/>
        <v>27.6</v>
      </c>
    </row>
    <row r="208" spans="1:21" ht="15" customHeight="1" x14ac:dyDescent="0.15">
      <c r="A208" s="25" t="s">
        <v>92</v>
      </c>
      <c r="B208" s="51"/>
      <c r="C208" s="25">
        <v>21816176</v>
      </c>
      <c r="D208" s="25" t="s">
        <v>130</v>
      </c>
      <c r="E208" s="25" t="s">
        <v>596</v>
      </c>
      <c r="F208" s="25" t="s">
        <v>176</v>
      </c>
      <c r="G208" s="25" t="s">
        <v>11</v>
      </c>
      <c r="H208" s="24"/>
      <c r="I208" s="54"/>
      <c r="J208" s="25" t="s">
        <v>12</v>
      </c>
      <c r="K208" s="25"/>
      <c r="L208" s="51"/>
      <c r="M208" s="24"/>
      <c r="N208" s="24"/>
      <c r="O208" s="11" t="s">
        <v>606</v>
      </c>
      <c r="P208" s="25"/>
      <c r="Q208" s="11" t="s">
        <v>606</v>
      </c>
      <c r="R208" s="53">
        <v>68</v>
      </c>
      <c r="S208" s="24">
        <f t="shared" si="29"/>
        <v>75.555555555555557</v>
      </c>
      <c r="T208" s="51" t="s">
        <v>1050</v>
      </c>
      <c r="U208" s="81">
        <f t="shared" si="30"/>
        <v>27.200000000000003</v>
      </c>
    </row>
    <row r="209" spans="1:21" ht="15" customHeight="1" x14ac:dyDescent="0.15">
      <c r="A209" s="25" t="s">
        <v>92</v>
      </c>
      <c r="B209" s="51"/>
      <c r="C209" s="25">
        <v>21916177</v>
      </c>
      <c r="D209" s="25" t="s">
        <v>607</v>
      </c>
      <c r="E209" s="51" t="s">
        <v>335</v>
      </c>
      <c r="F209" s="25" t="s">
        <v>176</v>
      </c>
      <c r="G209" s="25" t="s">
        <v>11</v>
      </c>
      <c r="H209" s="24">
        <v>88.3</v>
      </c>
      <c r="I209" s="54">
        <f t="shared" ref="I209:I215" si="31">H209/$H$210*100</f>
        <v>99.830412662521198</v>
      </c>
      <c r="J209" s="25" t="s">
        <v>202</v>
      </c>
      <c r="K209" s="25"/>
      <c r="L209" s="51"/>
      <c r="M209" s="24"/>
      <c r="N209" s="24"/>
      <c r="O209" s="11" t="s">
        <v>608</v>
      </c>
      <c r="P209" s="25">
        <v>5</v>
      </c>
      <c r="Q209" s="11" t="s">
        <v>608</v>
      </c>
      <c r="R209" s="53">
        <v>70</v>
      </c>
      <c r="S209" s="24">
        <f t="shared" si="29"/>
        <v>77.777777777777786</v>
      </c>
      <c r="T209" s="51" t="s">
        <v>1195</v>
      </c>
      <c r="U209" s="81">
        <f t="shared" ref="U209:U215" si="32">0.7*I209+0.05*N209+0.25*(P209+S209*0.9)</f>
        <v>88.631288863764837</v>
      </c>
    </row>
    <row r="210" spans="1:21" ht="15" customHeight="1" x14ac:dyDescent="0.15">
      <c r="A210" s="25" t="s">
        <v>92</v>
      </c>
      <c r="B210" s="51"/>
      <c r="C210" s="25">
        <v>21916188</v>
      </c>
      <c r="D210" s="25" t="s">
        <v>609</v>
      </c>
      <c r="E210" s="51" t="s">
        <v>335</v>
      </c>
      <c r="F210" s="25" t="s">
        <v>176</v>
      </c>
      <c r="G210" s="25" t="s">
        <v>11</v>
      </c>
      <c r="H210" s="24">
        <v>88.45</v>
      </c>
      <c r="I210" s="54">
        <f t="shared" si="31"/>
        <v>100</v>
      </c>
      <c r="J210" s="25" t="s">
        <v>202</v>
      </c>
      <c r="K210" s="25"/>
      <c r="L210" s="51"/>
      <c r="M210" s="24"/>
      <c r="N210" s="24"/>
      <c r="O210" s="11" t="s">
        <v>610</v>
      </c>
      <c r="P210" s="25">
        <v>2</v>
      </c>
      <c r="Q210" s="11" t="s">
        <v>610</v>
      </c>
      <c r="R210" s="53">
        <v>70</v>
      </c>
      <c r="S210" s="24">
        <f t="shared" si="29"/>
        <v>77.777777777777786</v>
      </c>
      <c r="T210" s="51"/>
      <c r="U210" s="81">
        <f t="shared" si="32"/>
        <v>88</v>
      </c>
    </row>
    <row r="211" spans="1:21" ht="15" customHeight="1" x14ac:dyDescent="0.15">
      <c r="A211" s="25" t="s">
        <v>92</v>
      </c>
      <c r="B211" s="51"/>
      <c r="C211" s="25">
        <v>21916181</v>
      </c>
      <c r="D211" s="25" t="s">
        <v>611</v>
      </c>
      <c r="E211" s="51" t="s">
        <v>335</v>
      </c>
      <c r="F211" s="25" t="s">
        <v>176</v>
      </c>
      <c r="G211" s="25" t="s">
        <v>11</v>
      </c>
      <c r="H211" s="24">
        <v>87.2</v>
      </c>
      <c r="I211" s="54">
        <f t="shared" si="31"/>
        <v>98.586772187676658</v>
      </c>
      <c r="J211" s="25" t="s">
        <v>202</v>
      </c>
      <c r="K211" s="25"/>
      <c r="L211" s="51"/>
      <c r="M211" s="24"/>
      <c r="N211" s="24"/>
      <c r="O211" s="11" t="s">
        <v>612</v>
      </c>
      <c r="P211" s="25"/>
      <c r="Q211" s="11" t="s">
        <v>612</v>
      </c>
      <c r="R211" s="53">
        <v>72</v>
      </c>
      <c r="S211" s="24">
        <f t="shared" si="29"/>
        <v>80</v>
      </c>
      <c r="T211" s="51"/>
      <c r="U211" s="81">
        <f t="shared" si="32"/>
        <v>87.010740531373656</v>
      </c>
    </row>
    <row r="212" spans="1:21" ht="15" customHeight="1" x14ac:dyDescent="0.15">
      <c r="A212" s="25" t="s">
        <v>92</v>
      </c>
      <c r="B212" s="51"/>
      <c r="C212" s="25">
        <v>21916175</v>
      </c>
      <c r="D212" s="25" t="s">
        <v>613</v>
      </c>
      <c r="E212" s="51" t="s">
        <v>335</v>
      </c>
      <c r="F212" s="25" t="s">
        <v>1064</v>
      </c>
      <c r="G212" s="25" t="s">
        <v>11</v>
      </c>
      <c r="H212" s="24">
        <v>87.45</v>
      </c>
      <c r="I212" s="54">
        <f t="shared" si="31"/>
        <v>98.869417750141324</v>
      </c>
      <c r="J212" s="25" t="s">
        <v>202</v>
      </c>
      <c r="K212" s="25"/>
      <c r="L212" s="51"/>
      <c r="M212" s="24"/>
      <c r="N212" s="24"/>
      <c r="O212" s="11" t="s">
        <v>615</v>
      </c>
      <c r="P212" s="25"/>
      <c r="Q212" s="11" t="s">
        <v>615</v>
      </c>
      <c r="R212" s="53">
        <v>68</v>
      </c>
      <c r="S212" s="24">
        <f t="shared" si="29"/>
        <v>75.555555555555557</v>
      </c>
      <c r="T212" s="51"/>
      <c r="U212" s="81">
        <f t="shared" si="32"/>
        <v>86.208592425098928</v>
      </c>
    </row>
    <row r="213" spans="1:21" ht="15" customHeight="1" x14ac:dyDescent="0.15">
      <c r="A213" s="25" t="s">
        <v>92</v>
      </c>
      <c r="B213" s="51"/>
      <c r="C213" s="25">
        <v>21916173</v>
      </c>
      <c r="D213" s="25" t="s">
        <v>616</v>
      </c>
      <c r="E213" s="51" t="s">
        <v>335</v>
      </c>
      <c r="F213" s="25" t="s">
        <v>176</v>
      </c>
      <c r="G213" s="25" t="s">
        <v>11</v>
      </c>
      <c r="H213" s="24">
        <v>85.7</v>
      </c>
      <c r="I213" s="54">
        <f t="shared" si="31"/>
        <v>96.890898812888636</v>
      </c>
      <c r="J213" s="25" t="s">
        <v>202</v>
      </c>
      <c r="K213" s="25"/>
      <c r="L213" s="51"/>
      <c r="M213" s="24"/>
      <c r="N213" s="24"/>
      <c r="O213" s="11" t="s">
        <v>617</v>
      </c>
      <c r="P213" s="25">
        <v>6</v>
      </c>
      <c r="Q213" s="11" t="s">
        <v>617</v>
      </c>
      <c r="R213" s="53">
        <v>71</v>
      </c>
      <c r="S213" s="24">
        <f t="shared" si="29"/>
        <v>78.888888888888886</v>
      </c>
      <c r="T213" s="51" t="s">
        <v>1196</v>
      </c>
      <c r="U213" s="81">
        <f t="shared" si="32"/>
        <v>87.073629169022041</v>
      </c>
    </row>
    <row r="214" spans="1:21" ht="15" customHeight="1" x14ac:dyDescent="0.15">
      <c r="A214" s="25" t="s">
        <v>92</v>
      </c>
      <c r="B214" s="51"/>
      <c r="C214" s="25">
        <v>21916193</v>
      </c>
      <c r="D214" s="25" t="s">
        <v>618</v>
      </c>
      <c r="E214" s="51" t="s">
        <v>335</v>
      </c>
      <c r="F214" s="25" t="s">
        <v>176</v>
      </c>
      <c r="G214" s="25" t="s">
        <v>11</v>
      </c>
      <c r="H214" s="24">
        <v>86.3</v>
      </c>
      <c r="I214" s="54">
        <f t="shared" si="31"/>
        <v>97.569248162803831</v>
      </c>
      <c r="J214" s="25" t="s">
        <v>202</v>
      </c>
      <c r="K214" s="25"/>
      <c r="L214" s="51"/>
      <c r="M214" s="24"/>
      <c r="N214" s="24"/>
      <c r="O214" s="11" t="s">
        <v>619</v>
      </c>
      <c r="P214" s="25">
        <v>3</v>
      </c>
      <c r="Q214" s="11" t="s">
        <v>619</v>
      </c>
      <c r="R214" s="53">
        <v>68</v>
      </c>
      <c r="S214" s="24">
        <f t="shared" si="29"/>
        <v>75.555555555555557</v>
      </c>
      <c r="T214" s="51"/>
      <c r="U214" s="81">
        <f t="shared" si="32"/>
        <v>86.048473713962679</v>
      </c>
    </row>
    <row r="215" spans="1:21" ht="15" customHeight="1" x14ac:dyDescent="0.15">
      <c r="A215" s="25" t="s">
        <v>92</v>
      </c>
      <c r="B215" s="51"/>
      <c r="C215" s="25">
        <v>21916178</v>
      </c>
      <c r="D215" s="25" t="s">
        <v>620</v>
      </c>
      <c r="E215" s="51" t="s">
        <v>335</v>
      </c>
      <c r="F215" s="25" t="s">
        <v>176</v>
      </c>
      <c r="G215" s="25" t="s">
        <v>11</v>
      </c>
      <c r="H215" s="24">
        <v>85.16</v>
      </c>
      <c r="I215" s="54">
        <f t="shared" si="31"/>
        <v>96.280384397964951</v>
      </c>
      <c r="J215" s="25" t="s">
        <v>202</v>
      </c>
      <c r="K215" s="25"/>
      <c r="L215" s="51"/>
      <c r="M215" s="24"/>
      <c r="N215" s="24"/>
      <c r="O215" s="11" t="s">
        <v>621</v>
      </c>
      <c r="P215" s="25">
        <v>3</v>
      </c>
      <c r="Q215" s="11" t="s">
        <v>621</v>
      </c>
      <c r="R215" s="53">
        <v>69</v>
      </c>
      <c r="S215" s="24">
        <f t="shared" si="29"/>
        <v>76.666666666666671</v>
      </c>
      <c r="T215" s="51"/>
      <c r="U215" s="81">
        <f t="shared" si="32"/>
        <v>85.396269078575457</v>
      </c>
    </row>
    <row r="216" spans="1:21" ht="15" customHeight="1" x14ac:dyDescent="0.15">
      <c r="A216" s="2" t="s">
        <v>68</v>
      </c>
      <c r="B216" s="40" t="s">
        <v>1057</v>
      </c>
      <c r="C216" s="2">
        <v>11616045</v>
      </c>
      <c r="D216" s="2" t="s">
        <v>622</v>
      </c>
      <c r="E216" s="40" t="s">
        <v>513</v>
      </c>
      <c r="F216" s="2" t="s">
        <v>176</v>
      </c>
      <c r="G216" s="2" t="s">
        <v>11</v>
      </c>
      <c r="H216" s="9"/>
      <c r="I216" s="9"/>
      <c r="J216" s="2" t="s">
        <v>12</v>
      </c>
      <c r="K216" s="2" t="s">
        <v>623</v>
      </c>
      <c r="L216" s="40"/>
      <c r="M216" s="9">
        <v>89.207999999999998</v>
      </c>
      <c r="N216" s="41">
        <f t="shared" ref="N216:N228" si="33">M216/$M$372*100</f>
        <v>58.271604938271601</v>
      </c>
      <c r="O216" s="12"/>
      <c r="P216" s="2"/>
      <c r="Q216" s="12" t="s">
        <v>624</v>
      </c>
      <c r="R216" s="55">
        <v>90</v>
      </c>
      <c r="S216" s="9">
        <f t="shared" si="29"/>
        <v>100</v>
      </c>
      <c r="T216" s="56" t="s">
        <v>1045</v>
      </c>
      <c r="U216" s="56">
        <f t="shared" ref="U216:U233" si="34">0.8*N216+0.2*(P216+S216*0.9)</f>
        <v>64.617283950617292</v>
      </c>
    </row>
    <row r="217" spans="1:21" ht="15" customHeight="1" x14ac:dyDescent="0.15">
      <c r="A217" s="2" t="s">
        <v>68</v>
      </c>
      <c r="B217" s="40" t="s">
        <v>1057</v>
      </c>
      <c r="C217" s="2">
        <v>11616049</v>
      </c>
      <c r="D217" s="2" t="s">
        <v>72</v>
      </c>
      <c r="E217" s="40" t="s">
        <v>513</v>
      </c>
      <c r="F217" s="2" t="s">
        <v>176</v>
      </c>
      <c r="G217" s="2" t="s">
        <v>11</v>
      </c>
      <c r="H217" s="9"/>
      <c r="I217" s="9"/>
      <c r="J217" s="2" t="s">
        <v>12</v>
      </c>
      <c r="K217" s="2" t="s">
        <v>625</v>
      </c>
      <c r="L217" s="40"/>
      <c r="M217" s="9">
        <v>80.816000000000003</v>
      </c>
      <c r="N217" s="41">
        <f t="shared" si="33"/>
        <v>52.789862172578218</v>
      </c>
      <c r="O217" s="12"/>
      <c r="P217" s="2"/>
      <c r="Q217" s="12" t="s">
        <v>626</v>
      </c>
      <c r="R217" s="55">
        <v>80</v>
      </c>
      <c r="S217" s="9">
        <f t="shared" si="29"/>
        <v>88.888888888888886</v>
      </c>
      <c r="T217" s="56" t="s">
        <v>1052</v>
      </c>
      <c r="U217" s="56">
        <f t="shared" si="34"/>
        <v>58.231889738062577</v>
      </c>
    </row>
    <row r="218" spans="1:21" ht="15" customHeight="1" x14ac:dyDescent="0.15">
      <c r="A218" s="2" t="s">
        <v>68</v>
      </c>
      <c r="B218" s="40"/>
      <c r="C218" s="2">
        <v>11916003</v>
      </c>
      <c r="D218" s="2" t="s">
        <v>627</v>
      </c>
      <c r="E218" s="40" t="s">
        <v>513</v>
      </c>
      <c r="F218" s="2" t="s">
        <v>176</v>
      </c>
      <c r="G218" s="2" t="s">
        <v>11</v>
      </c>
      <c r="H218" s="9"/>
      <c r="I218" s="9"/>
      <c r="J218" s="2" t="s">
        <v>12</v>
      </c>
      <c r="K218" s="2" t="s">
        <v>628</v>
      </c>
      <c r="L218" s="40"/>
      <c r="M218" s="9">
        <v>61.837000000000003</v>
      </c>
      <c r="N218" s="41">
        <f t="shared" si="33"/>
        <v>40.392579528382001</v>
      </c>
      <c r="O218" s="12"/>
      <c r="P218" s="2"/>
      <c r="Q218" s="12" t="s">
        <v>629</v>
      </c>
      <c r="R218" s="55">
        <v>80</v>
      </c>
      <c r="S218" s="9">
        <f t="shared" si="29"/>
        <v>88.888888888888886</v>
      </c>
      <c r="T218" s="56" t="s">
        <v>1045</v>
      </c>
      <c r="U218" s="56">
        <f t="shared" si="34"/>
        <v>48.314063622705604</v>
      </c>
    </row>
    <row r="219" spans="1:21" ht="15" customHeight="1" x14ac:dyDescent="0.15">
      <c r="A219" s="2" t="s">
        <v>68</v>
      </c>
      <c r="B219" s="40"/>
      <c r="C219" s="2">
        <v>11816087</v>
      </c>
      <c r="D219" s="2" t="s">
        <v>71</v>
      </c>
      <c r="E219" s="40" t="s">
        <v>513</v>
      </c>
      <c r="F219" s="2" t="s">
        <v>176</v>
      </c>
      <c r="G219" s="2" t="s">
        <v>11</v>
      </c>
      <c r="H219" s="9"/>
      <c r="I219" s="9"/>
      <c r="J219" s="2" t="s">
        <v>12</v>
      </c>
      <c r="K219" s="2" t="s">
        <v>630</v>
      </c>
      <c r="L219" s="40"/>
      <c r="M219" s="9">
        <v>49.076999999999998</v>
      </c>
      <c r="N219" s="41">
        <f t="shared" si="33"/>
        <v>32.057613168724281</v>
      </c>
      <c r="O219" s="12" t="s">
        <v>631</v>
      </c>
      <c r="P219" s="2"/>
      <c r="Q219" s="12" t="s">
        <v>632</v>
      </c>
      <c r="R219" s="55">
        <v>80</v>
      </c>
      <c r="S219" s="9">
        <f t="shared" si="29"/>
        <v>88.888888888888886</v>
      </c>
      <c r="T219" s="56" t="s">
        <v>1045</v>
      </c>
      <c r="U219" s="56">
        <f t="shared" si="34"/>
        <v>41.646090534979422</v>
      </c>
    </row>
    <row r="220" spans="1:21" ht="15" customHeight="1" x14ac:dyDescent="0.15">
      <c r="A220" s="2" t="s">
        <v>68</v>
      </c>
      <c r="B220" s="40"/>
      <c r="C220" s="2">
        <v>11716049</v>
      </c>
      <c r="D220" s="2" t="s">
        <v>70</v>
      </c>
      <c r="E220" s="40" t="s">
        <v>513</v>
      </c>
      <c r="F220" s="2" t="s">
        <v>176</v>
      </c>
      <c r="G220" s="2" t="s">
        <v>11</v>
      </c>
      <c r="H220" s="9"/>
      <c r="I220" s="9"/>
      <c r="J220" s="2" t="s">
        <v>202</v>
      </c>
      <c r="K220" s="2" t="s">
        <v>633</v>
      </c>
      <c r="L220" s="40"/>
      <c r="M220" s="9">
        <v>40.695999999999998</v>
      </c>
      <c r="N220" s="41">
        <f t="shared" si="33"/>
        <v>26.583055718858184</v>
      </c>
      <c r="O220" s="12" t="s">
        <v>634</v>
      </c>
      <c r="P220" s="2"/>
      <c r="Q220" s="12" t="s">
        <v>635</v>
      </c>
      <c r="R220" s="55">
        <v>80</v>
      </c>
      <c r="S220" s="9">
        <f t="shared" si="29"/>
        <v>88.888888888888886</v>
      </c>
      <c r="T220" s="56" t="s">
        <v>13</v>
      </c>
      <c r="U220" s="56">
        <f t="shared" si="34"/>
        <v>37.266444575086553</v>
      </c>
    </row>
    <row r="221" spans="1:21" ht="15" customHeight="1" x14ac:dyDescent="0.15">
      <c r="A221" s="2" t="s">
        <v>68</v>
      </c>
      <c r="B221" s="40"/>
      <c r="C221" s="2">
        <v>11816088</v>
      </c>
      <c r="D221" s="2" t="s">
        <v>636</v>
      </c>
      <c r="E221" s="40" t="s">
        <v>513</v>
      </c>
      <c r="F221" s="2" t="s">
        <v>176</v>
      </c>
      <c r="G221" s="2" t="s">
        <v>11</v>
      </c>
      <c r="H221" s="9"/>
      <c r="I221" s="9"/>
      <c r="J221" s="2" t="s">
        <v>202</v>
      </c>
      <c r="K221" s="2" t="s">
        <v>637</v>
      </c>
      <c r="L221" s="40"/>
      <c r="M221" s="9">
        <v>38.29</v>
      </c>
      <c r="N221" s="41">
        <f t="shared" si="33"/>
        <v>25.011431184270688</v>
      </c>
      <c r="O221" s="12"/>
      <c r="P221" s="2"/>
      <c r="Q221" s="12" t="s">
        <v>638</v>
      </c>
      <c r="R221" s="55">
        <v>70</v>
      </c>
      <c r="S221" s="9">
        <f t="shared" si="29"/>
        <v>77.777777777777786</v>
      </c>
      <c r="T221" s="56" t="s">
        <v>13</v>
      </c>
      <c r="U221" s="56">
        <f t="shared" si="34"/>
        <v>34.009144947416559</v>
      </c>
    </row>
    <row r="222" spans="1:21" ht="15" customHeight="1" x14ac:dyDescent="0.15">
      <c r="A222" s="2" t="s">
        <v>68</v>
      </c>
      <c r="B222" s="40"/>
      <c r="C222" s="2">
        <v>11616044</v>
      </c>
      <c r="D222" s="2" t="s">
        <v>639</v>
      </c>
      <c r="E222" s="40" t="s">
        <v>513</v>
      </c>
      <c r="F222" s="2" t="s">
        <v>176</v>
      </c>
      <c r="G222" s="2" t="s">
        <v>11</v>
      </c>
      <c r="H222" s="9"/>
      <c r="I222" s="9"/>
      <c r="J222" s="2" t="s">
        <v>12</v>
      </c>
      <c r="K222" s="2" t="s">
        <v>640</v>
      </c>
      <c r="L222" s="40"/>
      <c r="M222" s="9">
        <v>32.570999999999998</v>
      </c>
      <c r="N222" s="41">
        <f t="shared" si="33"/>
        <v>21.275720164609051</v>
      </c>
      <c r="O222" s="12"/>
      <c r="P222" s="2"/>
      <c r="Q222" s="12"/>
      <c r="R222" s="55">
        <v>90</v>
      </c>
      <c r="S222" s="9">
        <f t="shared" si="29"/>
        <v>100</v>
      </c>
      <c r="T222" s="56" t="s">
        <v>13</v>
      </c>
      <c r="U222" s="56">
        <f t="shared" si="34"/>
        <v>35.020576131687243</v>
      </c>
    </row>
    <row r="223" spans="1:21" ht="15" customHeight="1" x14ac:dyDescent="0.15">
      <c r="A223" s="2" t="s">
        <v>68</v>
      </c>
      <c r="B223" s="40"/>
      <c r="C223" s="2">
        <v>11716053</v>
      </c>
      <c r="D223" s="2" t="s">
        <v>73</v>
      </c>
      <c r="E223" s="40" t="s">
        <v>513</v>
      </c>
      <c r="F223" s="2" t="s">
        <v>176</v>
      </c>
      <c r="G223" s="2" t="s">
        <v>11</v>
      </c>
      <c r="H223" s="9"/>
      <c r="I223" s="9"/>
      <c r="J223" s="2" t="s">
        <v>202</v>
      </c>
      <c r="K223" s="2" t="s">
        <v>1216</v>
      </c>
      <c r="L223" s="40" t="s">
        <v>641</v>
      </c>
      <c r="M223" s="9">
        <v>33.828000000000003</v>
      </c>
      <c r="N223" s="41">
        <f t="shared" si="33"/>
        <v>22.096805800509507</v>
      </c>
      <c r="O223" s="12"/>
      <c r="P223" s="2"/>
      <c r="Q223" s="12" t="s">
        <v>642</v>
      </c>
      <c r="R223" s="55">
        <v>70</v>
      </c>
      <c r="S223" s="9">
        <f t="shared" si="29"/>
        <v>77.777777777777786</v>
      </c>
      <c r="T223" s="56" t="s">
        <v>13</v>
      </c>
      <c r="U223" s="56">
        <f t="shared" si="34"/>
        <v>31.677444640407611</v>
      </c>
    </row>
    <row r="224" spans="1:21" ht="15" customHeight="1" x14ac:dyDescent="0.15">
      <c r="A224" s="2" t="s">
        <v>68</v>
      </c>
      <c r="B224" s="40"/>
      <c r="C224" s="2">
        <v>11616048</v>
      </c>
      <c r="D224" s="2" t="s">
        <v>69</v>
      </c>
      <c r="E224" s="40" t="s">
        <v>513</v>
      </c>
      <c r="F224" s="2" t="s">
        <v>176</v>
      </c>
      <c r="G224" s="2" t="s">
        <v>11</v>
      </c>
      <c r="H224" s="9"/>
      <c r="I224" s="9"/>
      <c r="J224" s="2" t="s">
        <v>12</v>
      </c>
      <c r="K224" s="2" t="s">
        <v>643</v>
      </c>
      <c r="L224" s="40"/>
      <c r="M224" s="9">
        <v>31.164000000000001</v>
      </c>
      <c r="N224" s="41">
        <f t="shared" si="33"/>
        <v>20.356652949245543</v>
      </c>
      <c r="O224" s="12" t="s">
        <v>644</v>
      </c>
      <c r="P224" s="2"/>
      <c r="Q224" s="12" t="s">
        <v>645</v>
      </c>
      <c r="R224" s="55">
        <v>70</v>
      </c>
      <c r="S224" s="9">
        <f t="shared" si="29"/>
        <v>77.777777777777786</v>
      </c>
      <c r="T224" s="56" t="s">
        <v>13</v>
      </c>
      <c r="U224" s="56">
        <f t="shared" si="34"/>
        <v>30.285322359396439</v>
      </c>
    </row>
    <row r="225" spans="1:21" ht="15" customHeight="1" x14ac:dyDescent="0.15">
      <c r="A225" s="2" t="s">
        <v>68</v>
      </c>
      <c r="B225" s="40"/>
      <c r="C225" s="2">
        <v>12016062</v>
      </c>
      <c r="D225" s="2" t="s">
        <v>79</v>
      </c>
      <c r="E225" s="40" t="s">
        <v>513</v>
      </c>
      <c r="F225" s="2" t="s">
        <v>176</v>
      </c>
      <c r="G225" s="2" t="s">
        <v>11</v>
      </c>
      <c r="H225" s="9"/>
      <c r="I225" s="9"/>
      <c r="J225" s="2" t="s">
        <v>202</v>
      </c>
      <c r="K225" s="2" t="s">
        <v>646</v>
      </c>
      <c r="L225" s="40"/>
      <c r="M225" s="9">
        <v>3.23</v>
      </c>
      <c r="N225" s="41">
        <f t="shared" si="33"/>
        <v>2.1098700111045789</v>
      </c>
      <c r="O225" s="12" t="s">
        <v>647</v>
      </c>
      <c r="P225" s="2">
        <v>3</v>
      </c>
      <c r="Q225" s="12"/>
      <c r="R225" s="55">
        <v>90</v>
      </c>
      <c r="S225" s="9">
        <f t="shared" si="29"/>
        <v>100</v>
      </c>
      <c r="T225" s="56" t="s">
        <v>13</v>
      </c>
      <c r="U225" s="56">
        <f t="shared" si="34"/>
        <v>20.287896008883664</v>
      </c>
    </row>
    <row r="226" spans="1:21" ht="15" customHeight="1" x14ac:dyDescent="0.15">
      <c r="A226" s="2" t="s">
        <v>68</v>
      </c>
      <c r="B226" s="40"/>
      <c r="C226" s="2">
        <v>12016060</v>
      </c>
      <c r="D226" s="2" t="s">
        <v>78</v>
      </c>
      <c r="E226" s="40" t="s">
        <v>513</v>
      </c>
      <c r="F226" s="2" t="s">
        <v>176</v>
      </c>
      <c r="G226" s="2" t="s">
        <v>11</v>
      </c>
      <c r="H226" s="9"/>
      <c r="I226" s="9"/>
      <c r="J226" s="2" t="s">
        <v>202</v>
      </c>
      <c r="K226" s="2"/>
      <c r="L226" s="40" t="s">
        <v>648</v>
      </c>
      <c r="M226" s="9">
        <v>7</v>
      </c>
      <c r="N226" s="41">
        <f t="shared" si="33"/>
        <v>4.5724737082761768</v>
      </c>
      <c r="O226" s="12"/>
      <c r="P226" s="2"/>
      <c r="Q226" s="12"/>
      <c r="R226" s="55">
        <v>80</v>
      </c>
      <c r="S226" s="9">
        <f t="shared" si="29"/>
        <v>88.888888888888886</v>
      </c>
      <c r="T226" s="56"/>
      <c r="U226" s="56">
        <f t="shared" si="34"/>
        <v>19.657978966620941</v>
      </c>
    </row>
    <row r="227" spans="1:21" ht="15" customHeight="1" x14ac:dyDescent="0.15">
      <c r="A227" s="2" t="s">
        <v>68</v>
      </c>
      <c r="B227" s="40"/>
      <c r="C227" s="2">
        <v>12016064</v>
      </c>
      <c r="D227" s="2" t="s">
        <v>88</v>
      </c>
      <c r="E227" s="40" t="s">
        <v>513</v>
      </c>
      <c r="F227" s="2" t="s">
        <v>176</v>
      </c>
      <c r="G227" s="2" t="s">
        <v>11</v>
      </c>
      <c r="H227" s="9"/>
      <c r="I227" s="9"/>
      <c r="J227" s="2" t="s">
        <v>202</v>
      </c>
      <c r="K227" s="2"/>
      <c r="L227" s="40" t="s">
        <v>649</v>
      </c>
      <c r="M227" s="9">
        <v>3</v>
      </c>
      <c r="N227" s="41">
        <f t="shared" si="33"/>
        <v>1.9596315892612188</v>
      </c>
      <c r="O227" s="12" t="s">
        <v>650</v>
      </c>
      <c r="P227" s="2"/>
      <c r="Q227" s="12" t="s">
        <v>651</v>
      </c>
      <c r="R227" s="55">
        <v>80</v>
      </c>
      <c r="S227" s="9">
        <f t="shared" si="29"/>
        <v>88.888888888888886</v>
      </c>
      <c r="T227" s="56"/>
      <c r="U227" s="56">
        <f t="shared" si="34"/>
        <v>17.567705271408975</v>
      </c>
    </row>
    <row r="228" spans="1:21" ht="15" customHeight="1" x14ac:dyDescent="0.15">
      <c r="A228" s="2" t="s">
        <v>68</v>
      </c>
      <c r="B228" s="40"/>
      <c r="C228" s="2">
        <v>11916060</v>
      </c>
      <c r="D228" s="2" t="s">
        <v>652</v>
      </c>
      <c r="E228" s="40" t="s">
        <v>513</v>
      </c>
      <c r="F228" s="2" t="s">
        <v>176</v>
      </c>
      <c r="G228" s="2" t="s">
        <v>11</v>
      </c>
      <c r="H228" s="9">
        <v>90</v>
      </c>
      <c r="I228" s="9"/>
      <c r="J228" s="2" t="s">
        <v>202</v>
      </c>
      <c r="K228" s="2"/>
      <c r="L228" s="40" t="s">
        <v>653</v>
      </c>
      <c r="M228" s="9">
        <v>7</v>
      </c>
      <c r="N228" s="41">
        <f t="shared" si="33"/>
        <v>4.5724737082761768</v>
      </c>
      <c r="O228" s="12"/>
      <c r="P228" s="2"/>
      <c r="Q228" s="12" t="s">
        <v>654</v>
      </c>
      <c r="R228" s="55">
        <v>80</v>
      </c>
      <c r="S228" s="9">
        <f t="shared" si="29"/>
        <v>88.888888888888886</v>
      </c>
      <c r="T228" s="56"/>
      <c r="U228" s="56">
        <f t="shared" si="34"/>
        <v>19.657978966620941</v>
      </c>
    </row>
    <row r="229" spans="1:21" ht="15" customHeight="1" x14ac:dyDescent="0.15">
      <c r="A229" s="2" t="s">
        <v>68</v>
      </c>
      <c r="B229" s="40"/>
      <c r="C229" s="2">
        <v>11816044</v>
      </c>
      <c r="D229" s="2" t="s">
        <v>655</v>
      </c>
      <c r="E229" s="40" t="s">
        <v>513</v>
      </c>
      <c r="F229" s="2" t="s">
        <v>656</v>
      </c>
      <c r="G229" s="2" t="s">
        <v>11</v>
      </c>
      <c r="H229" s="9"/>
      <c r="I229" s="9"/>
      <c r="J229" s="2" t="s">
        <v>202</v>
      </c>
      <c r="K229" s="2"/>
      <c r="L229" s="40"/>
      <c r="M229" s="9"/>
      <c r="N229" s="41"/>
      <c r="O229" s="12" t="s">
        <v>657</v>
      </c>
      <c r="P229" s="2"/>
      <c r="Q229" s="12" t="s">
        <v>658</v>
      </c>
      <c r="R229" s="55">
        <v>90</v>
      </c>
      <c r="S229" s="9">
        <f t="shared" si="29"/>
        <v>100</v>
      </c>
      <c r="T229" s="56"/>
      <c r="U229" s="56">
        <f t="shared" si="34"/>
        <v>18</v>
      </c>
    </row>
    <row r="230" spans="1:21" ht="15" customHeight="1" x14ac:dyDescent="0.15">
      <c r="A230" s="2" t="s">
        <v>68</v>
      </c>
      <c r="B230" s="40"/>
      <c r="C230" s="2">
        <v>11916061</v>
      </c>
      <c r="D230" s="2" t="s">
        <v>77</v>
      </c>
      <c r="E230" s="40" t="s">
        <v>513</v>
      </c>
      <c r="F230" s="2" t="s">
        <v>176</v>
      </c>
      <c r="G230" s="2" t="s">
        <v>11</v>
      </c>
      <c r="H230" s="9">
        <v>84.2</v>
      </c>
      <c r="I230" s="9"/>
      <c r="J230" s="2" t="s">
        <v>202</v>
      </c>
      <c r="K230" s="2"/>
      <c r="L230" s="40"/>
      <c r="M230" s="9"/>
      <c r="N230" s="41"/>
      <c r="O230" s="12" t="s">
        <v>659</v>
      </c>
      <c r="P230" s="2">
        <v>8</v>
      </c>
      <c r="Q230" s="12" t="s">
        <v>660</v>
      </c>
      <c r="R230" s="55">
        <v>80</v>
      </c>
      <c r="S230" s="9">
        <f t="shared" si="29"/>
        <v>88.888888888888886</v>
      </c>
      <c r="T230" s="57" t="s">
        <v>21</v>
      </c>
      <c r="U230" s="56">
        <f t="shared" si="34"/>
        <v>17.600000000000001</v>
      </c>
    </row>
    <row r="231" spans="1:21" ht="15" customHeight="1" x14ac:dyDescent="0.15">
      <c r="A231" s="2" t="s">
        <v>68</v>
      </c>
      <c r="B231" s="40"/>
      <c r="C231" s="2">
        <v>11716055</v>
      </c>
      <c r="D231" s="2" t="s">
        <v>74</v>
      </c>
      <c r="E231" s="40" t="s">
        <v>513</v>
      </c>
      <c r="F231" s="2" t="s">
        <v>176</v>
      </c>
      <c r="G231" s="2" t="s">
        <v>11</v>
      </c>
      <c r="H231" s="9"/>
      <c r="I231" s="9"/>
      <c r="J231" s="2" t="s">
        <v>12</v>
      </c>
      <c r="K231" s="2"/>
      <c r="L231" s="40"/>
      <c r="M231" s="9"/>
      <c r="N231" s="41"/>
      <c r="O231" s="12"/>
      <c r="P231" s="2"/>
      <c r="Q231" s="12" t="s">
        <v>661</v>
      </c>
      <c r="R231" s="55">
        <v>80</v>
      </c>
      <c r="S231" s="9">
        <f t="shared" si="29"/>
        <v>88.888888888888886</v>
      </c>
      <c r="T231" s="56"/>
      <c r="U231" s="56">
        <f t="shared" si="34"/>
        <v>16</v>
      </c>
    </row>
    <row r="232" spans="1:21" ht="15" customHeight="1" x14ac:dyDescent="0.15">
      <c r="A232" s="2" t="s">
        <v>68</v>
      </c>
      <c r="B232" s="40"/>
      <c r="C232" s="2">
        <v>11816045</v>
      </c>
      <c r="D232" s="2" t="s">
        <v>76</v>
      </c>
      <c r="E232" s="40" t="s">
        <v>513</v>
      </c>
      <c r="F232" s="2" t="s">
        <v>176</v>
      </c>
      <c r="G232" s="2" t="s">
        <v>11</v>
      </c>
      <c r="H232" s="9"/>
      <c r="I232" s="9"/>
      <c r="J232" s="2" t="s">
        <v>202</v>
      </c>
      <c r="K232" s="2"/>
      <c r="L232" s="40"/>
      <c r="M232" s="9"/>
      <c r="N232" s="41"/>
      <c r="O232" s="12" t="s">
        <v>662</v>
      </c>
      <c r="P232" s="2"/>
      <c r="Q232" s="12" t="s">
        <v>663</v>
      </c>
      <c r="R232" s="55">
        <v>80</v>
      </c>
      <c r="S232" s="9">
        <f t="shared" si="29"/>
        <v>88.888888888888886</v>
      </c>
      <c r="T232" s="56"/>
      <c r="U232" s="56">
        <f t="shared" si="34"/>
        <v>16</v>
      </c>
    </row>
    <row r="233" spans="1:21" ht="15" customHeight="1" x14ac:dyDescent="0.15">
      <c r="A233" s="2" t="s">
        <v>68</v>
      </c>
      <c r="B233" s="40"/>
      <c r="C233" s="2">
        <v>11816048</v>
      </c>
      <c r="D233" s="2" t="s">
        <v>664</v>
      </c>
      <c r="E233" s="40" t="s">
        <v>513</v>
      </c>
      <c r="F233" s="2" t="s">
        <v>176</v>
      </c>
      <c r="G233" s="2" t="s">
        <v>11</v>
      </c>
      <c r="H233" s="9"/>
      <c r="I233" s="9"/>
      <c r="J233" s="2" t="s">
        <v>202</v>
      </c>
      <c r="K233" s="2"/>
      <c r="L233" s="40"/>
      <c r="M233" s="9"/>
      <c r="N233" s="41"/>
      <c r="O233" s="12" t="s">
        <v>665</v>
      </c>
      <c r="P233" s="2"/>
      <c r="Q233" s="12" t="s">
        <v>666</v>
      </c>
      <c r="R233" s="55">
        <v>80</v>
      </c>
      <c r="S233" s="9">
        <f t="shared" si="29"/>
        <v>88.888888888888886</v>
      </c>
      <c r="T233" s="56" t="s">
        <v>1195</v>
      </c>
      <c r="U233" s="56">
        <f t="shared" si="34"/>
        <v>16</v>
      </c>
    </row>
    <row r="234" spans="1:21" ht="15" customHeight="1" x14ac:dyDescent="0.15">
      <c r="A234" s="2" t="s">
        <v>68</v>
      </c>
      <c r="B234" s="40"/>
      <c r="C234" s="2">
        <v>11916070</v>
      </c>
      <c r="D234" s="2" t="s">
        <v>667</v>
      </c>
      <c r="E234" s="2" t="s">
        <v>224</v>
      </c>
      <c r="F234" s="2" t="s">
        <v>176</v>
      </c>
      <c r="G234" s="2" t="s">
        <v>11</v>
      </c>
      <c r="H234" s="9">
        <v>89.17</v>
      </c>
      <c r="I234" s="58">
        <f t="shared" ref="I234:I240" si="35">H234/$H$238*100</f>
        <v>98.183219555164072</v>
      </c>
      <c r="J234" s="2" t="s">
        <v>202</v>
      </c>
      <c r="K234" s="40"/>
      <c r="L234" s="40"/>
      <c r="M234" s="9"/>
      <c r="N234" s="41"/>
      <c r="O234" s="12" t="s">
        <v>668</v>
      </c>
      <c r="P234" s="2">
        <v>9.5</v>
      </c>
      <c r="Q234" s="12" t="s">
        <v>669</v>
      </c>
      <c r="R234" s="55">
        <v>90</v>
      </c>
      <c r="S234" s="9">
        <f t="shared" si="29"/>
        <v>100</v>
      </c>
      <c r="T234" s="56" t="s">
        <v>1217</v>
      </c>
      <c r="U234" s="56">
        <f t="shared" ref="U234:U240" si="36">0.7*I234+0.15*N234+0.15*(P234+S234*0.9)</f>
        <v>83.653253688614839</v>
      </c>
    </row>
    <row r="235" spans="1:21" ht="15" customHeight="1" x14ac:dyDescent="0.15">
      <c r="A235" s="2" t="s">
        <v>68</v>
      </c>
      <c r="B235" s="40"/>
      <c r="C235" s="2">
        <v>12016065</v>
      </c>
      <c r="D235" s="2" t="s">
        <v>670</v>
      </c>
      <c r="E235" s="2" t="s">
        <v>224</v>
      </c>
      <c r="F235" s="2" t="s">
        <v>176</v>
      </c>
      <c r="G235" s="2" t="s">
        <v>11</v>
      </c>
      <c r="H235" s="9">
        <v>88.57</v>
      </c>
      <c r="I235" s="58">
        <f t="shared" si="35"/>
        <v>97.522572120678262</v>
      </c>
      <c r="J235" s="2" t="s">
        <v>202</v>
      </c>
      <c r="K235" s="2"/>
      <c r="L235" s="40"/>
      <c r="M235" s="9"/>
      <c r="N235" s="41"/>
      <c r="O235" s="12" t="s">
        <v>28</v>
      </c>
      <c r="P235" s="2">
        <v>5</v>
      </c>
      <c r="Q235" s="12" t="s">
        <v>671</v>
      </c>
      <c r="R235" s="55">
        <v>80</v>
      </c>
      <c r="S235" s="9">
        <f t="shared" si="29"/>
        <v>88.888888888888886</v>
      </c>
      <c r="T235" s="56" t="s">
        <v>13</v>
      </c>
      <c r="U235" s="56">
        <f t="shared" si="36"/>
        <v>81.015800484474781</v>
      </c>
    </row>
    <row r="236" spans="1:21" ht="15" customHeight="1" x14ac:dyDescent="0.15">
      <c r="A236" s="2" t="s">
        <v>68</v>
      </c>
      <c r="B236" s="40"/>
      <c r="C236" s="2">
        <v>11916064</v>
      </c>
      <c r="D236" s="2" t="s">
        <v>672</v>
      </c>
      <c r="E236" s="2" t="s">
        <v>224</v>
      </c>
      <c r="F236" s="2" t="s">
        <v>176</v>
      </c>
      <c r="G236" s="2" t="s">
        <v>11</v>
      </c>
      <c r="H236" s="9">
        <v>89.56</v>
      </c>
      <c r="I236" s="58">
        <f t="shared" si="35"/>
        <v>98.612640387579845</v>
      </c>
      <c r="J236" s="2" t="s">
        <v>202</v>
      </c>
      <c r="K236" s="2"/>
      <c r="L236" s="40"/>
      <c r="M236" s="9"/>
      <c r="N236" s="41"/>
      <c r="O236" s="12" t="s">
        <v>673</v>
      </c>
      <c r="P236" s="2"/>
      <c r="Q236" s="12" t="s">
        <v>674</v>
      </c>
      <c r="R236" s="55">
        <v>80</v>
      </c>
      <c r="S236" s="9">
        <f t="shared" si="29"/>
        <v>88.888888888888886</v>
      </c>
      <c r="T236" s="56" t="s">
        <v>13</v>
      </c>
      <c r="U236" s="56">
        <f t="shared" si="36"/>
        <v>81.02884827130589</v>
      </c>
    </row>
    <row r="237" spans="1:21" ht="15" customHeight="1" x14ac:dyDescent="0.15">
      <c r="A237" s="2" t="s">
        <v>68</v>
      </c>
      <c r="B237" s="40"/>
      <c r="C237" s="2">
        <v>11916063</v>
      </c>
      <c r="D237" s="2" t="s">
        <v>675</v>
      </c>
      <c r="E237" s="2" t="s">
        <v>224</v>
      </c>
      <c r="F237" s="2" t="s">
        <v>176</v>
      </c>
      <c r="G237" s="2" t="s">
        <v>11</v>
      </c>
      <c r="H237" s="9">
        <v>88.79</v>
      </c>
      <c r="I237" s="58">
        <f t="shared" si="35"/>
        <v>97.764809513323073</v>
      </c>
      <c r="J237" s="2" t="s">
        <v>202</v>
      </c>
      <c r="K237" s="2"/>
      <c r="L237" s="40"/>
      <c r="M237" s="9"/>
      <c r="N237" s="41"/>
      <c r="O237" s="12" t="s">
        <v>676</v>
      </c>
      <c r="P237" s="2"/>
      <c r="Q237" s="12" t="s">
        <v>671</v>
      </c>
      <c r="R237" s="55">
        <v>80</v>
      </c>
      <c r="S237" s="9">
        <f t="shared" si="29"/>
        <v>88.888888888888886</v>
      </c>
      <c r="T237" s="56" t="s">
        <v>13</v>
      </c>
      <c r="U237" s="56">
        <f t="shared" si="36"/>
        <v>80.435366659326149</v>
      </c>
    </row>
    <row r="238" spans="1:21" ht="15" customHeight="1" x14ac:dyDescent="0.15">
      <c r="A238" s="2" t="s">
        <v>68</v>
      </c>
      <c r="B238" s="40"/>
      <c r="C238" s="2">
        <v>11916067</v>
      </c>
      <c r="D238" s="2" t="s">
        <v>677</v>
      </c>
      <c r="E238" s="2" t="s">
        <v>224</v>
      </c>
      <c r="F238" s="2" t="s">
        <v>176</v>
      </c>
      <c r="G238" s="2" t="s">
        <v>11</v>
      </c>
      <c r="H238" s="9">
        <v>90.82</v>
      </c>
      <c r="I238" s="58">
        <f t="shared" si="35"/>
        <v>100</v>
      </c>
      <c r="J238" s="2" t="s">
        <v>202</v>
      </c>
      <c r="K238" s="2"/>
      <c r="L238" s="40"/>
      <c r="M238" s="9"/>
      <c r="N238" s="41"/>
      <c r="O238" s="12" t="s">
        <v>678</v>
      </c>
      <c r="P238" s="2"/>
      <c r="Q238" s="12" t="s">
        <v>679</v>
      </c>
      <c r="R238" s="55">
        <v>70</v>
      </c>
      <c r="S238" s="9">
        <f t="shared" si="29"/>
        <v>77.777777777777786</v>
      </c>
      <c r="T238" s="56" t="s">
        <v>13</v>
      </c>
      <c r="U238" s="56">
        <f t="shared" si="36"/>
        <v>80.5</v>
      </c>
    </row>
    <row r="239" spans="1:21" ht="15" customHeight="1" x14ac:dyDescent="0.15">
      <c r="A239" s="2" t="s">
        <v>68</v>
      </c>
      <c r="B239" s="40"/>
      <c r="C239" s="2">
        <v>11916066</v>
      </c>
      <c r="D239" s="2" t="s">
        <v>680</v>
      </c>
      <c r="E239" s="2" t="s">
        <v>224</v>
      </c>
      <c r="F239" s="2" t="s">
        <v>176</v>
      </c>
      <c r="G239" s="2" t="s">
        <v>11</v>
      </c>
      <c r="H239" s="9">
        <v>89.44</v>
      </c>
      <c r="I239" s="58">
        <f t="shared" si="35"/>
        <v>98.480510900682674</v>
      </c>
      <c r="J239" s="2" t="s">
        <v>202</v>
      </c>
      <c r="K239" s="2"/>
      <c r="L239" s="40"/>
      <c r="M239" s="9"/>
      <c r="N239" s="41"/>
      <c r="O239" s="12" t="s">
        <v>681</v>
      </c>
      <c r="P239" s="2"/>
      <c r="Q239" s="12"/>
      <c r="R239" s="55">
        <v>70</v>
      </c>
      <c r="S239" s="9">
        <f t="shared" si="29"/>
        <v>77.777777777777786</v>
      </c>
      <c r="T239" s="56"/>
      <c r="U239" s="56">
        <f t="shared" si="36"/>
        <v>79.436357630477872</v>
      </c>
    </row>
    <row r="240" spans="1:21" ht="15" customHeight="1" x14ac:dyDescent="0.15">
      <c r="A240" s="2" t="s">
        <v>68</v>
      </c>
      <c r="B240" s="40"/>
      <c r="C240" s="2">
        <v>11916069</v>
      </c>
      <c r="D240" s="2" t="s">
        <v>682</v>
      </c>
      <c r="E240" s="2" t="s">
        <v>224</v>
      </c>
      <c r="F240" s="2" t="s">
        <v>176</v>
      </c>
      <c r="G240" s="2" t="s">
        <v>11</v>
      </c>
      <c r="H240" s="9">
        <v>86</v>
      </c>
      <c r="I240" s="58">
        <f t="shared" si="35"/>
        <v>94.692798942964103</v>
      </c>
      <c r="J240" s="2" t="s">
        <v>202</v>
      </c>
      <c r="K240" s="2"/>
      <c r="L240" s="40"/>
      <c r="M240" s="9"/>
      <c r="N240" s="41"/>
      <c r="O240" s="12" t="s">
        <v>683</v>
      </c>
      <c r="P240" s="2"/>
      <c r="Q240" s="12" t="s">
        <v>684</v>
      </c>
      <c r="R240" s="55">
        <v>70</v>
      </c>
      <c r="S240" s="9">
        <f t="shared" si="29"/>
        <v>77.777777777777786</v>
      </c>
      <c r="T240" s="56"/>
      <c r="U240" s="56">
        <f t="shared" si="36"/>
        <v>76.784959260074871</v>
      </c>
    </row>
    <row r="241" spans="1:21" ht="15" customHeight="1" x14ac:dyDescent="0.15">
      <c r="A241" s="2" t="s">
        <v>68</v>
      </c>
      <c r="B241" s="40" t="s">
        <v>1058</v>
      </c>
      <c r="C241" s="2">
        <v>21816048</v>
      </c>
      <c r="D241" s="2" t="s">
        <v>83</v>
      </c>
      <c r="E241" s="40" t="s">
        <v>169</v>
      </c>
      <c r="F241" s="2" t="s">
        <v>22</v>
      </c>
      <c r="G241" s="2" t="s">
        <v>11</v>
      </c>
      <c r="H241" s="9"/>
      <c r="I241" s="58"/>
      <c r="J241" s="2" t="s">
        <v>12</v>
      </c>
      <c r="K241" s="2" t="s">
        <v>685</v>
      </c>
      <c r="L241" s="40"/>
      <c r="M241" s="9">
        <v>30.282</v>
      </c>
      <c r="N241" s="41">
        <f t="shared" ref="N241:N247" si="37">M241/$M$379*100</f>
        <v>64.991200583766158</v>
      </c>
      <c r="O241" s="12"/>
      <c r="P241" s="2"/>
      <c r="Q241" s="12" t="s">
        <v>686</v>
      </c>
      <c r="R241" s="55">
        <v>80</v>
      </c>
      <c r="S241" s="9">
        <f t="shared" si="29"/>
        <v>88.888888888888886</v>
      </c>
      <c r="T241" s="56" t="s">
        <v>1045</v>
      </c>
      <c r="U241" s="56">
        <f t="shared" ref="U241:U248" si="38">0.8*N241+0.2*(P241+S241*0.9)</f>
        <v>67.992960467012921</v>
      </c>
    </row>
    <row r="242" spans="1:21" ht="15" customHeight="1" x14ac:dyDescent="0.15">
      <c r="A242" s="2" t="s">
        <v>68</v>
      </c>
      <c r="B242" s="40"/>
      <c r="C242" s="2">
        <v>21816056</v>
      </c>
      <c r="D242" s="2" t="s">
        <v>82</v>
      </c>
      <c r="E242" s="40" t="s">
        <v>169</v>
      </c>
      <c r="F242" s="2" t="s">
        <v>176</v>
      </c>
      <c r="G242" s="2" t="s">
        <v>11</v>
      </c>
      <c r="H242" s="9"/>
      <c r="I242" s="58"/>
      <c r="J242" s="2" t="s">
        <v>12</v>
      </c>
      <c r="K242" s="2" t="s">
        <v>687</v>
      </c>
      <c r="L242" s="40"/>
      <c r="M242" s="9">
        <v>15.99</v>
      </c>
      <c r="N242" s="41">
        <f t="shared" si="37"/>
        <v>34.317723312014422</v>
      </c>
      <c r="O242" s="12" t="s">
        <v>688</v>
      </c>
      <c r="P242" s="2"/>
      <c r="Q242" s="12" t="s">
        <v>689</v>
      </c>
      <c r="R242" s="55">
        <v>80</v>
      </c>
      <c r="S242" s="9">
        <f t="shared" si="29"/>
        <v>88.888888888888886</v>
      </c>
      <c r="T242" s="56" t="s">
        <v>1045</v>
      </c>
      <c r="U242" s="56">
        <f t="shared" si="38"/>
        <v>43.454178649611535</v>
      </c>
    </row>
    <row r="243" spans="1:21" ht="15" customHeight="1" x14ac:dyDescent="0.15">
      <c r="A243" s="2" t="s">
        <v>68</v>
      </c>
      <c r="B243" s="40"/>
      <c r="C243" s="2">
        <v>21816051</v>
      </c>
      <c r="D243" s="2" t="s">
        <v>690</v>
      </c>
      <c r="E243" s="40" t="s">
        <v>169</v>
      </c>
      <c r="F243" s="2" t="s">
        <v>176</v>
      </c>
      <c r="G243" s="2" t="s">
        <v>11</v>
      </c>
      <c r="H243" s="9"/>
      <c r="I243" s="58"/>
      <c r="J243" s="2" t="s">
        <v>12</v>
      </c>
      <c r="K243" s="2" t="s">
        <v>691</v>
      </c>
      <c r="L243" s="40"/>
      <c r="M243" s="9">
        <v>7.6580000000000004</v>
      </c>
      <c r="N243" s="41">
        <f t="shared" si="37"/>
        <v>16.435592565566381</v>
      </c>
      <c r="O243" s="12"/>
      <c r="P243" s="2"/>
      <c r="Q243" s="12" t="s">
        <v>692</v>
      </c>
      <c r="R243" s="55">
        <v>80</v>
      </c>
      <c r="S243" s="9">
        <f t="shared" si="29"/>
        <v>88.888888888888886</v>
      </c>
      <c r="T243" s="56" t="s">
        <v>1045</v>
      </c>
      <c r="U243" s="56">
        <f t="shared" si="38"/>
        <v>29.148474052453103</v>
      </c>
    </row>
    <row r="244" spans="1:21" ht="15" customHeight="1" x14ac:dyDescent="0.15">
      <c r="A244" s="2" t="s">
        <v>68</v>
      </c>
      <c r="B244" s="40"/>
      <c r="C244" s="2">
        <v>21816049</v>
      </c>
      <c r="D244" s="2" t="s">
        <v>81</v>
      </c>
      <c r="E244" s="40" t="s">
        <v>169</v>
      </c>
      <c r="F244" s="2" t="s">
        <v>176</v>
      </c>
      <c r="G244" s="2" t="s">
        <v>11</v>
      </c>
      <c r="H244" s="9"/>
      <c r="I244" s="58"/>
      <c r="J244" s="2" t="s">
        <v>12</v>
      </c>
      <c r="K244" s="2" t="s">
        <v>693</v>
      </c>
      <c r="L244" s="40"/>
      <c r="M244" s="9">
        <v>3</v>
      </c>
      <c r="N244" s="41">
        <f t="shared" si="37"/>
        <v>6.4385972442803796</v>
      </c>
      <c r="O244" s="12" t="s">
        <v>410</v>
      </c>
      <c r="P244" s="2">
        <v>10</v>
      </c>
      <c r="Q244" s="12"/>
      <c r="R244" s="55">
        <v>80</v>
      </c>
      <c r="S244" s="9">
        <f t="shared" si="29"/>
        <v>88.888888888888886</v>
      </c>
      <c r="T244" s="56" t="s">
        <v>1217</v>
      </c>
      <c r="U244" s="56">
        <f t="shared" si="38"/>
        <v>23.150877795424304</v>
      </c>
    </row>
    <row r="245" spans="1:21" ht="15" customHeight="1" x14ac:dyDescent="0.15">
      <c r="A245" s="2" t="s">
        <v>68</v>
      </c>
      <c r="B245" s="40"/>
      <c r="C245" s="2">
        <v>21816058</v>
      </c>
      <c r="D245" s="2" t="s">
        <v>85</v>
      </c>
      <c r="E245" s="40" t="s">
        <v>169</v>
      </c>
      <c r="F245" s="2" t="s">
        <v>176</v>
      </c>
      <c r="G245" s="2" t="s">
        <v>11</v>
      </c>
      <c r="H245" s="9"/>
      <c r="I245" s="58"/>
      <c r="J245" s="2" t="s">
        <v>12</v>
      </c>
      <c r="K245" s="2" t="s">
        <v>694</v>
      </c>
      <c r="L245" s="40"/>
      <c r="M245" s="9">
        <v>7.6580000000000004</v>
      </c>
      <c r="N245" s="41">
        <f t="shared" si="37"/>
        <v>16.435592565566381</v>
      </c>
      <c r="O245" s="12" t="s">
        <v>63</v>
      </c>
      <c r="P245" s="2"/>
      <c r="Q245" s="12" t="s">
        <v>695</v>
      </c>
      <c r="R245" s="55">
        <v>70</v>
      </c>
      <c r="S245" s="9">
        <f t="shared" si="29"/>
        <v>77.777777777777786</v>
      </c>
      <c r="T245" s="56"/>
      <c r="U245" s="56">
        <f t="shared" si="38"/>
        <v>27.148474052453111</v>
      </c>
    </row>
    <row r="246" spans="1:21" ht="15" customHeight="1" x14ac:dyDescent="0.15">
      <c r="A246" s="2" t="s">
        <v>68</v>
      </c>
      <c r="B246" s="40"/>
      <c r="C246" s="2">
        <v>21816057</v>
      </c>
      <c r="D246" s="2" t="s">
        <v>84</v>
      </c>
      <c r="E246" s="40" t="s">
        <v>169</v>
      </c>
      <c r="F246" s="2" t="s">
        <v>176</v>
      </c>
      <c r="G246" s="2" t="s">
        <v>11</v>
      </c>
      <c r="H246" s="9"/>
      <c r="I246" s="58"/>
      <c r="J246" s="2" t="s">
        <v>12</v>
      </c>
      <c r="K246" s="2" t="s">
        <v>696</v>
      </c>
      <c r="L246" s="40"/>
      <c r="M246" s="9">
        <v>7.0439999999999996</v>
      </c>
      <c r="N246" s="41">
        <f t="shared" si="37"/>
        <v>15.117826329570331</v>
      </c>
      <c r="O246" s="12" t="s">
        <v>697</v>
      </c>
      <c r="P246" s="2"/>
      <c r="Q246" s="12"/>
      <c r="R246" s="55">
        <v>70</v>
      </c>
      <c r="S246" s="9">
        <f t="shared" si="29"/>
        <v>77.777777777777786</v>
      </c>
      <c r="T246" s="56"/>
      <c r="U246" s="56">
        <f t="shared" si="38"/>
        <v>26.094261063656269</v>
      </c>
    </row>
    <row r="247" spans="1:21" ht="15" customHeight="1" x14ac:dyDescent="0.15">
      <c r="A247" s="2" t="s">
        <v>68</v>
      </c>
      <c r="B247" s="40"/>
      <c r="C247" s="2">
        <v>21816055</v>
      </c>
      <c r="D247" s="2" t="s">
        <v>80</v>
      </c>
      <c r="E247" s="40" t="s">
        <v>169</v>
      </c>
      <c r="F247" s="2" t="s">
        <v>176</v>
      </c>
      <c r="G247" s="2" t="s">
        <v>11</v>
      </c>
      <c r="H247" s="9"/>
      <c r="I247" s="58"/>
      <c r="J247" s="2" t="s">
        <v>12</v>
      </c>
      <c r="K247" s="2"/>
      <c r="L247" s="40" t="s">
        <v>698</v>
      </c>
      <c r="M247" s="9">
        <v>3</v>
      </c>
      <c r="N247" s="41">
        <f t="shared" si="37"/>
        <v>6.4385972442803796</v>
      </c>
      <c r="O247" s="12" t="s">
        <v>699</v>
      </c>
      <c r="P247" s="2">
        <v>10</v>
      </c>
      <c r="Q247" s="12" t="s">
        <v>700</v>
      </c>
      <c r="R247" s="55">
        <v>70</v>
      </c>
      <c r="S247" s="9">
        <f t="shared" si="29"/>
        <v>77.777777777777786</v>
      </c>
      <c r="T247" s="57" t="s">
        <v>21</v>
      </c>
      <c r="U247" s="56">
        <f t="shared" si="38"/>
        <v>21.150877795424307</v>
      </c>
    </row>
    <row r="248" spans="1:21" ht="15" customHeight="1" x14ac:dyDescent="0.15">
      <c r="A248" s="2" t="s">
        <v>68</v>
      </c>
      <c r="B248" s="40"/>
      <c r="C248" s="2">
        <v>21816060</v>
      </c>
      <c r="D248" s="2" t="s">
        <v>701</v>
      </c>
      <c r="E248" s="40" t="s">
        <v>760</v>
      </c>
      <c r="F248" s="2" t="s">
        <v>176</v>
      </c>
      <c r="G248" s="2" t="s">
        <v>11</v>
      </c>
      <c r="H248" s="9"/>
      <c r="I248" s="58"/>
      <c r="J248" s="2" t="s">
        <v>12</v>
      </c>
      <c r="K248" s="2"/>
      <c r="L248" s="40"/>
      <c r="M248" s="9"/>
      <c r="N248" s="41"/>
      <c r="O248" s="12" t="s">
        <v>51</v>
      </c>
      <c r="P248" s="2"/>
      <c r="Q248" s="12" t="s">
        <v>702</v>
      </c>
      <c r="R248" s="55">
        <v>70</v>
      </c>
      <c r="S248" s="9">
        <f t="shared" si="29"/>
        <v>77.777777777777786</v>
      </c>
      <c r="T248" s="56"/>
      <c r="U248" s="56">
        <f t="shared" si="38"/>
        <v>14.000000000000004</v>
      </c>
    </row>
    <row r="249" spans="1:21" ht="15" customHeight="1" x14ac:dyDescent="0.15">
      <c r="A249" s="2" t="s">
        <v>68</v>
      </c>
      <c r="B249" s="40"/>
      <c r="C249" s="2">
        <v>21916052</v>
      </c>
      <c r="D249" s="2" t="s">
        <v>703</v>
      </c>
      <c r="E249" s="2" t="s">
        <v>289</v>
      </c>
      <c r="F249" s="2" t="s">
        <v>176</v>
      </c>
      <c r="G249" s="2" t="s">
        <v>11</v>
      </c>
      <c r="H249" s="9">
        <v>86.79</v>
      </c>
      <c r="I249" s="58">
        <v>96.508395418658949</v>
      </c>
      <c r="J249" s="2" t="s">
        <v>202</v>
      </c>
      <c r="K249" s="2"/>
      <c r="L249" s="40"/>
      <c r="M249" s="9"/>
      <c r="N249" s="41"/>
      <c r="O249" s="12" t="s">
        <v>86</v>
      </c>
      <c r="P249" s="2"/>
      <c r="Q249" s="12" t="s">
        <v>704</v>
      </c>
      <c r="R249" s="55">
        <v>90</v>
      </c>
      <c r="S249" s="9">
        <f t="shared" si="29"/>
        <v>100</v>
      </c>
      <c r="T249" s="56" t="s">
        <v>1070</v>
      </c>
      <c r="U249" s="56">
        <f t="shared" ref="U249:U258" si="39">0.7*I249+0.15*N249+0.15*(P249+S249*0.9)</f>
        <v>81.055876793061259</v>
      </c>
    </row>
    <row r="250" spans="1:21" ht="15" customHeight="1" x14ac:dyDescent="0.15">
      <c r="A250" s="2" t="s">
        <v>68</v>
      </c>
      <c r="B250" s="40"/>
      <c r="C250" s="2">
        <v>21916050</v>
      </c>
      <c r="D250" s="2" t="s">
        <v>705</v>
      </c>
      <c r="E250" s="2" t="s">
        <v>289</v>
      </c>
      <c r="F250" s="2" t="s">
        <v>176</v>
      </c>
      <c r="G250" s="2" t="s">
        <v>11</v>
      </c>
      <c r="H250" s="9">
        <v>89.93</v>
      </c>
      <c r="I250" s="58">
        <v>100</v>
      </c>
      <c r="J250" s="2" t="s">
        <v>202</v>
      </c>
      <c r="K250" s="2" t="s">
        <v>706</v>
      </c>
      <c r="L250" s="40"/>
      <c r="M250" s="9">
        <v>6.2190000000000003</v>
      </c>
      <c r="N250" s="9">
        <f>M250/28.434*100</f>
        <v>21.871702890905254</v>
      </c>
      <c r="O250" s="12" t="s">
        <v>707</v>
      </c>
      <c r="P250" s="2">
        <v>4</v>
      </c>
      <c r="Q250" s="12" t="s">
        <v>708</v>
      </c>
      <c r="R250" s="55">
        <v>70</v>
      </c>
      <c r="S250" s="9">
        <f t="shared" si="29"/>
        <v>77.777777777777786</v>
      </c>
      <c r="T250" s="56" t="s">
        <v>1069</v>
      </c>
      <c r="U250" s="56">
        <f t="shared" si="39"/>
        <v>84.380755433635784</v>
      </c>
    </row>
    <row r="251" spans="1:21" ht="15" customHeight="1" x14ac:dyDescent="0.15">
      <c r="A251" s="2" t="s">
        <v>68</v>
      </c>
      <c r="B251" s="40"/>
      <c r="C251" s="2">
        <v>21916216</v>
      </c>
      <c r="D251" s="2" t="s">
        <v>709</v>
      </c>
      <c r="E251" s="2" t="s">
        <v>289</v>
      </c>
      <c r="F251" s="2" t="s">
        <v>176</v>
      </c>
      <c r="G251" s="2" t="s">
        <v>11</v>
      </c>
      <c r="H251" s="9">
        <v>86</v>
      </c>
      <c r="I251" s="58">
        <v>95.629934393417088</v>
      </c>
      <c r="J251" s="2" t="s">
        <v>202</v>
      </c>
      <c r="K251" s="2"/>
      <c r="L251" s="40"/>
      <c r="M251" s="9"/>
      <c r="N251" s="9"/>
      <c r="O251" s="12" t="s">
        <v>710</v>
      </c>
      <c r="P251" s="2">
        <v>3</v>
      </c>
      <c r="Q251" s="12" t="s">
        <v>711</v>
      </c>
      <c r="R251" s="55">
        <v>90</v>
      </c>
      <c r="S251" s="9">
        <f t="shared" si="29"/>
        <v>100</v>
      </c>
      <c r="T251" s="56" t="s">
        <v>13</v>
      </c>
      <c r="U251" s="56">
        <f t="shared" si="39"/>
        <v>80.89095407539196</v>
      </c>
    </row>
    <row r="252" spans="1:21" ht="15" customHeight="1" x14ac:dyDescent="0.15">
      <c r="A252" s="2" t="s">
        <v>68</v>
      </c>
      <c r="B252" s="40"/>
      <c r="C252" s="2" t="s">
        <v>712</v>
      </c>
      <c r="D252" s="2" t="s">
        <v>713</v>
      </c>
      <c r="E252" s="2" t="s">
        <v>289</v>
      </c>
      <c r="F252" s="2" t="s">
        <v>176</v>
      </c>
      <c r="G252" s="2" t="s">
        <v>11</v>
      </c>
      <c r="H252" s="9">
        <v>88.64</v>
      </c>
      <c r="I252" s="58">
        <v>98.565550984098735</v>
      </c>
      <c r="J252" s="2" t="s">
        <v>202</v>
      </c>
      <c r="K252" s="2"/>
      <c r="L252" s="40"/>
      <c r="M252" s="9"/>
      <c r="N252" s="9"/>
      <c r="O252" s="12" t="s">
        <v>714</v>
      </c>
      <c r="P252" s="2"/>
      <c r="Q252" s="12"/>
      <c r="R252" s="55">
        <v>80</v>
      </c>
      <c r="S252" s="9">
        <f t="shared" si="29"/>
        <v>88.888888888888886</v>
      </c>
      <c r="T252" s="56" t="s">
        <v>13</v>
      </c>
      <c r="U252" s="56">
        <f t="shared" si="39"/>
        <v>80.995885688869109</v>
      </c>
    </row>
    <row r="253" spans="1:21" ht="15" customHeight="1" x14ac:dyDescent="0.15">
      <c r="A253" s="2" t="s">
        <v>68</v>
      </c>
      <c r="B253" s="40"/>
      <c r="C253" s="2">
        <v>21916059</v>
      </c>
      <c r="D253" s="2" t="s">
        <v>715</v>
      </c>
      <c r="E253" s="2" t="s">
        <v>289</v>
      </c>
      <c r="F253" s="2" t="s">
        <v>176</v>
      </c>
      <c r="G253" s="2" t="s">
        <v>11</v>
      </c>
      <c r="H253" s="9">
        <v>87.42</v>
      </c>
      <c r="I253" s="58">
        <v>97.208940286889799</v>
      </c>
      <c r="J253" s="2" t="s">
        <v>202</v>
      </c>
      <c r="K253" s="2"/>
      <c r="L253" s="40"/>
      <c r="M253" s="9"/>
      <c r="N253" s="9"/>
      <c r="O253" s="12" t="s">
        <v>716</v>
      </c>
      <c r="P253" s="2">
        <v>3</v>
      </c>
      <c r="Q253" s="12"/>
      <c r="R253" s="55">
        <v>80</v>
      </c>
      <c r="S253" s="9">
        <f t="shared" si="29"/>
        <v>88.888888888888886</v>
      </c>
      <c r="T253" s="56" t="s">
        <v>13</v>
      </c>
      <c r="U253" s="56">
        <f t="shared" si="39"/>
        <v>80.496258200822851</v>
      </c>
    </row>
    <row r="254" spans="1:21" ht="15" customHeight="1" x14ac:dyDescent="0.15">
      <c r="A254" s="2" t="s">
        <v>68</v>
      </c>
      <c r="B254" s="40"/>
      <c r="C254" s="59">
        <v>21916054</v>
      </c>
      <c r="D254" s="2" t="s">
        <v>717</v>
      </c>
      <c r="E254" s="2" t="s">
        <v>289</v>
      </c>
      <c r="F254" s="2" t="s">
        <v>176</v>
      </c>
      <c r="G254" s="2" t="s">
        <v>11</v>
      </c>
      <c r="H254" s="9">
        <v>86.28</v>
      </c>
      <c r="I254" s="9">
        <v>95.941287668186362</v>
      </c>
      <c r="J254" s="2" t="s">
        <v>202</v>
      </c>
      <c r="K254" s="40"/>
      <c r="L254" s="40"/>
      <c r="M254" s="9"/>
      <c r="N254" s="9"/>
      <c r="O254" s="12" t="s">
        <v>718</v>
      </c>
      <c r="P254" s="2">
        <v>2</v>
      </c>
      <c r="Q254" s="12"/>
      <c r="R254" s="55">
        <v>80</v>
      </c>
      <c r="S254" s="9">
        <f t="shared" si="29"/>
        <v>88.888888888888886</v>
      </c>
      <c r="T254" s="56"/>
      <c r="U254" s="56">
        <f t="shared" si="39"/>
        <v>79.458901367730448</v>
      </c>
    </row>
    <row r="255" spans="1:21" ht="15" customHeight="1" x14ac:dyDescent="0.15">
      <c r="A255" s="2" t="s">
        <v>68</v>
      </c>
      <c r="B255" s="40"/>
      <c r="C255" s="59">
        <v>21916058</v>
      </c>
      <c r="D255" s="2" t="s">
        <v>719</v>
      </c>
      <c r="E255" s="2" t="s">
        <v>289</v>
      </c>
      <c r="F255" s="2" t="s">
        <v>176</v>
      </c>
      <c r="G255" s="2" t="s">
        <v>11</v>
      </c>
      <c r="H255" s="9">
        <v>87.6</v>
      </c>
      <c r="I255" s="9">
        <v>97.409095963527164</v>
      </c>
      <c r="J255" s="2" t="s">
        <v>202</v>
      </c>
      <c r="K255" s="40"/>
      <c r="L255" s="40"/>
      <c r="M255" s="9"/>
      <c r="N255" s="9"/>
      <c r="O255" s="12" t="s">
        <v>720</v>
      </c>
      <c r="P255" s="2">
        <v>3</v>
      </c>
      <c r="Q255" s="12"/>
      <c r="R255" s="55">
        <v>70</v>
      </c>
      <c r="S255" s="9">
        <f t="shared" si="29"/>
        <v>77.777777777777786</v>
      </c>
      <c r="T255" s="56"/>
      <c r="U255" s="56">
        <f t="shared" si="39"/>
        <v>79.136367174469015</v>
      </c>
    </row>
    <row r="256" spans="1:21" ht="15" customHeight="1" x14ac:dyDescent="0.15">
      <c r="A256" s="2" t="s">
        <v>68</v>
      </c>
      <c r="B256" s="40"/>
      <c r="C256" s="59">
        <v>21916055</v>
      </c>
      <c r="D256" s="2" t="s">
        <v>721</v>
      </c>
      <c r="E256" s="2" t="s">
        <v>289</v>
      </c>
      <c r="F256" s="2" t="s">
        <v>176</v>
      </c>
      <c r="G256" s="2" t="s">
        <v>11</v>
      </c>
      <c r="H256" s="9">
        <v>86.93</v>
      </c>
      <c r="I256" s="9">
        <v>96.664072056043594</v>
      </c>
      <c r="J256" s="2" t="s">
        <v>202</v>
      </c>
      <c r="K256" s="40"/>
      <c r="L256" s="40"/>
      <c r="M256" s="9"/>
      <c r="N256" s="9"/>
      <c r="O256" s="12" t="s">
        <v>722</v>
      </c>
      <c r="P256" s="2">
        <v>3</v>
      </c>
      <c r="Q256" s="12"/>
      <c r="R256" s="55">
        <v>70</v>
      </c>
      <c r="S256" s="9">
        <f t="shared" si="29"/>
        <v>77.777777777777786</v>
      </c>
      <c r="T256" s="56"/>
      <c r="U256" s="56">
        <f t="shared" si="39"/>
        <v>78.614850439230509</v>
      </c>
    </row>
    <row r="257" spans="1:233" ht="15" customHeight="1" x14ac:dyDescent="0.15">
      <c r="A257" s="2" t="s">
        <v>68</v>
      </c>
      <c r="B257" s="40"/>
      <c r="C257" s="59" t="s">
        <v>723</v>
      </c>
      <c r="D257" s="2" t="s">
        <v>724</v>
      </c>
      <c r="E257" s="2" t="s">
        <v>289</v>
      </c>
      <c r="F257" s="2" t="s">
        <v>176</v>
      </c>
      <c r="G257" s="2" t="s">
        <v>11</v>
      </c>
      <c r="H257" s="9">
        <v>86.79</v>
      </c>
      <c r="I257" s="9">
        <v>96.508395418658949</v>
      </c>
      <c r="J257" s="2" t="s">
        <v>202</v>
      </c>
      <c r="K257" s="40"/>
      <c r="L257" s="40"/>
      <c r="M257" s="9"/>
      <c r="N257" s="9"/>
      <c r="O257" s="12" t="s">
        <v>725</v>
      </c>
      <c r="P257" s="2"/>
      <c r="Q257" s="12"/>
      <c r="R257" s="55">
        <v>70</v>
      </c>
      <c r="S257" s="9">
        <f t="shared" si="29"/>
        <v>77.777777777777786</v>
      </c>
      <c r="T257" s="56"/>
      <c r="U257" s="56">
        <f t="shared" si="39"/>
        <v>78.055876793061259</v>
      </c>
    </row>
    <row r="258" spans="1:233" ht="15" customHeight="1" x14ac:dyDescent="0.15">
      <c r="A258" s="2" t="s">
        <v>68</v>
      </c>
      <c r="B258" s="40"/>
      <c r="C258" s="59" t="s">
        <v>726</v>
      </c>
      <c r="D258" s="2" t="s">
        <v>727</v>
      </c>
      <c r="E258" s="2" t="s">
        <v>289</v>
      </c>
      <c r="F258" s="2" t="s">
        <v>22</v>
      </c>
      <c r="G258" s="2" t="s">
        <v>11</v>
      </c>
      <c r="H258" s="9">
        <v>84.14</v>
      </c>
      <c r="I258" s="9">
        <v>93.561659068164118</v>
      </c>
      <c r="J258" s="2" t="s">
        <v>202</v>
      </c>
      <c r="K258" s="40"/>
      <c r="L258" s="40"/>
      <c r="M258" s="9"/>
      <c r="N258" s="9"/>
      <c r="O258" s="12" t="s">
        <v>728</v>
      </c>
      <c r="P258" s="2">
        <v>4</v>
      </c>
      <c r="Q258" s="12"/>
      <c r="R258" s="55">
        <v>70</v>
      </c>
      <c r="S258" s="9">
        <f t="shared" si="29"/>
        <v>77.777777777777786</v>
      </c>
      <c r="T258" s="56"/>
      <c r="U258" s="56">
        <f t="shared" si="39"/>
        <v>76.593161347714869</v>
      </c>
    </row>
    <row r="259" spans="1:233" ht="15" customHeight="1" x14ac:dyDescent="0.15">
      <c r="A259" s="2" t="s">
        <v>68</v>
      </c>
      <c r="B259" s="40"/>
      <c r="C259" s="59">
        <v>21816149</v>
      </c>
      <c r="D259" s="2" t="s">
        <v>89</v>
      </c>
      <c r="E259" s="2" t="s">
        <v>596</v>
      </c>
      <c r="F259" s="2" t="s">
        <v>176</v>
      </c>
      <c r="G259" s="2" t="s">
        <v>11</v>
      </c>
      <c r="H259" s="9"/>
      <c r="I259" s="9"/>
      <c r="J259" s="2" t="s">
        <v>12</v>
      </c>
      <c r="K259" s="2" t="s">
        <v>729</v>
      </c>
      <c r="L259" s="40" t="s">
        <v>730</v>
      </c>
      <c r="M259" s="9">
        <v>11.512</v>
      </c>
      <c r="N259" s="9">
        <f>M259/$M$99*100</f>
        <v>35.93008739076155</v>
      </c>
      <c r="O259" s="12" t="s">
        <v>731</v>
      </c>
      <c r="P259" s="2">
        <v>9</v>
      </c>
      <c r="Q259" s="12" t="s">
        <v>732</v>
      </c>
      <c r="R259" s="55">
        <v>90</v>
      </c>
      <c r="S259" s="9">
        <f t="shared" ref="S259:S322" si="40">R259/90*100</f>
        <v>100</v>
      </c>
      <c r="T259" s="56" t="s">
        <v>1054</v>
      </c>
      <c r="U259" s="56">
        <f>0.6*N259+0.4*(P259+S259*0.9)</f>
        <v>61.158052434456934</v>
      </c>
    </row>
    <row r="260" spans="1:233" ht="15" customHeight="1" x14ac:dyDescent="0.15">
      <c r="A260" s="2" t="s">
        <v>68</v>
      </c>
      <c r="B260" s="40"/>
      <c r="C260" s="59">
        <v>21816151</v>
      </c>
      <c r="D260" s="2" t="s">
        <v>91</v>
      </c>
      <c r="E260" s="2" t="s">
        <v>596</v>
      </c>
      <c r="F260" s="2" t="s">
        <v>176</v>
      </c>
      <c r="G260" s="2" t="s">
        <v>11</v>
      </c>
      <c r="H260" s="9"/>
      <c r="I260" s="9"/>
      <c r="J260" s="2" t="s">
        <v>12</v>
      </c>
      <c r="K260" s="2"/>
      <c r="L260" s="40"/>
      <c r="M260" s="9"/>
      <c r="N260" s="9"/>
      <c r="O260" s="12" t="s">
        <v>733</v>
      </c>
      <c r="P260" s="2">
        <v>6</v>
      </c>
      <c r="Q260" s="12" t="s">
        <v>734</v>
      </c>
      <c r="R260" s="55">
        <v>80</v>
      </c>
      <c r="S260" s="9">
        <f t="shared" si="40"/>
        <v>88.888888888888886</v>
      </c>
      <c r="T260" s="56" t="s">
        <v>1217</v>
      </c>
      <c r="U260" s="56">
        <f>0.6*N260+0.4*(P260+S260*0.9)</f>
        <v>34.4</v>
      </c>
    </row>
    <row r="261" spans="1:233" ht="15" customHeight="1" x14ac:dyDescent="0.15">
      <c r="A261" s="2" t="s">
        <v>68</v>
      </c>
      <c r="B261" s="40"/>
      <c r="C261" s="59">
        <v>21816154</v>
      </c>
      <c r="D261" s="2" t="s">
        <v>87</v>
      </c>
      <c r="E261" s="2" t="s">
        <v>596</v>
      </c>
      <c r="F261" s="2" t="s">
        <v>176</v>
      </c>
      <c r="G261" s="2" t="s">
        <v>11</v>
      </c>
      <c r="H261" s="9"/>
      <c r="I261" s="9"/>
      <c r="J261" s="2" t="s">
        <v>12</v>
      </c>
      <c r="K261" s="2" t="s">
        <v>735</v>
      </c>
      <c r="L261" s="40" t="s">
        <v>736</v>
      </c>
      <c r="M261" s="9">
        <v>1.1910000000000001</v>
      </c>
      <c r="N261" s="9">
        <f>M261/$M$99*100</f>
        <v>3.7172284644194762</v>
      </c>
      <c r="O261" s="12"/>
      <c r="P261" s="2"/>
      <c r="Q261" s="12"/>
      <c r="R261" s="55">
        <v>70</v>
      </c>
      <c r="S261" s="9">
        <f t="shared" si="40"/>
        <v>77.777777777777786</v>
      </c>
      <c r="T261" s="56"/>
      <c r="U261" s="56">
        <f>0.6*N261+0.4*(P261+S261*0.9)</f>
        <v>30.230337078651694</v>
      </c>
    </row>
    <row r="262" spans="1:233" ht="15" customHeight="1" x14ac:dyDescent="0.15">
      <c r="A262" s="2" t="s">
        <v>68</v>
      </c>
      <c r="B262" s="40"/>
      <c r="C262" s="59">
        <v>21816150</v>
      </c>
      <c r="D262" s="2" t="s">
        <v>90</v>
      </c>
      <c r="E262" s="2" t="s">
        <v>596</v>
      </c>
      <c r="F262" s="2" t="s">
        <v>176</v>
      </c>
      <c r="G262" s="2" t="s">
        <v>11</v>
      </c>
      <c r="H262" s="9"/>
      <c r="I262" s="9"/>
      <c r="J262" s="2" t="s">
        <v>12</v>
      </c>
      <c r="K262" s="40"/>
      <c r="L262" s="40"/>
      <c r="M262" s="9"/>
      <c r="N262" s="9"/>
      <c r="O262" s="12" t="s">
        <v>737</v>
      </c>
      <c r="P262" s="2"/>
      <c r="Q262" s="12" t="s">
        <v>738</v>
      </c>
      <c r="R262" s="55">
        <v>70</v>
      </c>
      <c r="S262" s="9">
        <f t="shared" si="40"/>
        <v>77.777777777777786</v>
      </c>
      <c r="T262" s="56"/>
      <c r="U262" s="56">
        <f>0.6*N262+0.4*(P262+S262*0.9)</f>
        <v>28.000000000000007</v>
      </c>
    </row>
    <row r="263" spans="1:233" ht="15" customHeight="1" x14ac:dyDescent="0.15">
      <c r="A263" s="2" t="s">
        <v>68</v>
      </c>
      <c r="B263" s="40"/>
      <c r="C263" s="59">
        <v>21916127</v>
      </c>
      <c r="D263" s="2" t="s">
        <v>739</v>
      </c>
      <c r="E263" s="40" t="s">
        <v>335</v>
      </c>
      <c r="F263" s="2" t="s">
        <v>176</v>
      </c>
      <c r="G263" s="2" t="s">
        <v>11</v>
      </c>
      <c r="H263" s="9">
        <v>87.64</v>
      </c>
      <c r="I263" s="60">
        <f t="shared" ref="I263:I271" si="41">H263/$H$263*100</f>
        <v>100</v>
      </c>
      <c r="J263" s="2" t="s">
        <v>202</v>
      </c>
      <c r="K263" s="2"/>
      <c r="L263" s="40"/>
      <c r="M263" s="9"/>
      <c r="N263" s="9"/>
      <c r="O263" s="12" t="s">
        <v>740</v>
      </c>
      <c r="P263" s="2">
        <v>8</v>
      </c>
      <c r="Q263" s="12"/>
      <c r="R263" s="55">
        <v>90</v>
      </c>
      <c r="S263" s="9">
        <f t="shared" si="40"/>
        <v>100</v>
      </c>
      <c r="T263" s="56" t="s">
        <v>1217</v>
      </c>
      <c r="U263" s="56">
        <f t="shared" ref="U263:U271" si="42">0.7*I263+0.05*N263+0.25*(P263+S263*0.9)</f>
        <v>94.5</v>
      </c>
    </row>
    <row r="264" spans="1:233" ht="15" customHeight="1" x14ac:dyDescent="0.15">
      <c r="A264" s="2" t="s">
        <v>68</v>
      </c>
      <c r="B264" s="40"/>
      <c r="C264" s="59">
        <v>21916162</v>
      </c>
      <c r="D264" s="2" t="s">
        <v>741</v>
      </c>
      <c r="E264" s="40" t="s">
        <v>335</v>
      </c>
      <c r="F264" s="2" t="s">
        <v>176</v>
      </c>
      <c r="G264" s="2" t="s">
        <v>11</v>
      </c>
      <c r="H264" s="9">
        <v>85.19</v>
      </c>
      <c r="I264" s="60">
        <f t="shared" si="41"/>
        <v>97.204472843450475</v>
      </c>
      <c r="J264" s="2" t="s">
        <v>202</v>
      </c>
      <c r="K264" s="2"/>
      <c r="L264" s="40"/>
      <c r="M264" s="9"/>
      <c r="N264" s="9"/>
      <c r="O264" s="12" t="s">
        <v>742</v>
      </c>
      <c r="P264" s="2">
        <v>5</v>
      </c>
      <c r="Q264" s="12" t="s">
        <v>743</v>
      </c>
      <c r="R264" s="55">
        <v>90</v>
      </c>
      <c r="S264" s="9">
        <f t="shared" si="40"/>
        <v>100</v>
      </c>
      <c r="T264" s="56" t="s">
        <v>13</v>
      </c>
      <c r="U264" s="56">
        <f t="shared" si="42"/>
        <v>91.793130990415321</v>
      </c>
    </row>
    <row r="265" spans="1:233" ht="15" customHeight="1" x14ac:dyDescent="0.15">
      <c r="A265" s="2" t="s">
        <v>68</v>
      </c>
      <c r="B265" s="40"/>
      <c r="C265" s="59">
        <v>21916121</v>
      </c>
      <c r="D265" s="2" t="s">
        <v>744</v>
      </c>
      <c r="E265" s="40" t="s">
        <v>335</v>
      </c>
      <c r="F265" s="2" t="s">
        <v>176</v>
      </c>
      <c r="G265" s="2" t="s">
        <v>11</v>
      </c>
      <c r="H265" s="9">
        <v>85.31</v>
      </c>
      <c r="I265" s="60">
        <f t="shared" si="41"/>
        <v>97.341396622546782</v>
      </c>
      <c r="J265" s="2" t="s">
        <v>202</v>
      </c>
      <c r="K265" s="2"/>
      <c r="L265" s="40"/>
      <c r="M265" s="9"/>
      <c r="N265" s="9"/>
      <c r="O265" s="12" t="s">
        <v>745</v>
      </c>
      <c r="P265" s="2">
        <v>3</v>
      </c>
      <c r="Q265" s="12" t="s">
        <v>746</v>
      </c>
      <c r="R265" s="55">
        <v>90</v>
      </c>
      <c r="S265" s="9">
        <f t="shared" si="40"/>
        <v>100</v>
      </c>
      <c r="T265" s="56" t="s">
        <v>13</v>
      </c>
      <c r="U265" s="56">
        <f t="shared" si="42"/>
        <v>91.388977635782737</v>
      </c>
    </row>
    <row r="266" spans="1:233" ht="15" customHeight="1" x14ac:dyDescent="0.15">
      <c r="A266" s="2" t="s">
        <v>68</v>
      </c>
      <c r="B266" s="40"/>
      <c r="C266" s="59">
        <v>21916130</v>
      </c>
      <c r="D266" s="2" t="s">
        <v>747</v>
      </c>
      <c r="E266" s="40" t="s">
        <v>335</v>
      </c>
      <c r="F266" s="2" t="s">
        <v>176</v>
      </c>
      <c r="G266" s="2" t="s">
        <v>11</v>
      </c>
      <c r="H266" s="9">
        <v>85.06</v>
      </c>
      <c r="I266" s="60">
        <f t="shared" si="41"/>
        <v>97.056138749429493</v>
      </c>
      <c r="J266" s="2" t="s">
        <v>202</v>
      </c>
      <c r="K266" s="2"/>
      <c r="L266" s="40"/>
      <c r="M266" s="9"/>
      <c r="N266" s="9"/>
      <c r="O266" s="12" t="s">
        <v>676</v>
      </c>
      <c r="P266" s="2"/>
      <c r="Q266" s="12" t="s">
        <v>671</v>
      </c>
      <c r="R266" s="55">
        <v>90</v>
      </c>
      <c r="S266" s="9">
        <f t="shared" si="40"/>
        <v>100</v>
      </c>
      <c r="T266" s="56" t="s">
        <v>13</v>
      </c>
      <c r="U266" s="56">
        <f t="shared" si="42"/>
        <v>90.439297124600643</v>
      </c>
    </row>
    <row r="267" spans="1:233" ht="15" customHeight="1" x14ac:dyDescent="0.15">
      <c r="A267" s="2" t="s">
        <v>68</v>
      </c>
      <c r="B267" s="40"/>
      <c r="C267" s="59">
        <v>21916156</v>
      </c>
      <c r="D267" s="2" t="s">
        <v>748</v>
      </c>
      <c r="E267" s="40" t="s">
        <v>335</v>
      </c>
      <c r="F267" s="2" t="s">
        <v>176</v>
      </c>
      <c r="G267" s="2" t="s">
        <v>11</v>
      </c>
      <c r="H267" s="9">
        <v>84.8125</v>
      </c>
      <c r="I267" s="60">
        <f t="shared" si="41"/>
        <v>96.773733455043356</v>
      </c>
      <c r="J267" s="2" t="s">
        <v>202</v>
      </c>
      <c r="K267" s="40"/>
      <c r="L267" s="40"/>
      <c r="M267" s="9"/>
      <c r="N267" s="9"/>
      <c r="O267" s="12" t="s">
        <v>749</v>
      </c>
      <c r="P267" s="2"/>
      <c r="Q267" s="12" t="s">
        <v>750</v>
      </c>
      <c r="R267" s="55">
        <v>90</v>
      </c>
      <c r="S267" s="9">
        <f t="shared" si="40"/>
        <v>100</v>
      </c>
      <c r="T267" s="56" t="s">
        <v>13</v>
      </c>
      <c r="U267" s="56">
        <f t="shared" si="42"/>
        <v>90.241613418530349</v>
      </c>
    </row>
    <row r="268" spans="1:233" ht="15" customHeight="1" x14ac:dyDescent="0.15">
      <c r="A268" s="2" t="s">
        <v>68</v>
      </c>
      <c r="B268" s="40"/>
      <c r="C268" s="59">
        <v>21916163</v>
      </c>
      <c r="D268" s="2" t="s">
        <v>751</v>
      </c>
      <c r="E268" s="40" t="s">
        <v>335</v>
      </c>
      <c r="F268" s="2" t="s">
        <v>176</v>
      </c>
      <c r="G268" s="2" t="s">
        <v>11</v>
      </c>
      <c r="H268" s="9">
        <v>84.75</v>
      </c>
      <c r="I268" s="60">
        <f t="shared" si="41"/>
        <v>96.702418986764044</v>
      </c>
      <c r="J268" s="2" t="s">
        <v>202</v>
      </c>
      <c r="K268" s="2"/>
      <c r="L268" s="40"/>
      <c r="M268" s="9"/>
      <c r="N268" s="9"/>
      <c r="O268" s="12" t="s">
        <v>752</v>
      </c>
      <c r="P268" s="2">
        <v>2</v>
      </c>
      <c r="Q268" s="12"/>
      <c r="R268" s="55">
        <v>80</v>
      </c>
      <c r="S268" s="9">
        <f t="shared" si="40"/>
        <v>88.888888888888886</v>
      </c>
      <c r="T268" s="56"/>
      <c r="U268" s="56">
        <f t="shared" si="42"/>
        <v>88.191693290734833</v>
      </c>
    </row>
    <row r="269" spans="1:233" ht="15" customHeight="1" x14ac:dyDescent="0.15">
      <c r="A269" s="2" t="s">
        <v>68</v>
      </c>
      <c r="B269" s="40"/>
      <c r="C269" s="59">
        <v>21916165</v>
      </c>
      <c r="D269" s="2" t="s">
        <v>753</v>
      </c>
      <c r="E269" s="40" t="s">
        <v>335</v>
      </c>
      <c r="F269" s="2" t="s">
        <v>176</v>
      </c>
      <c r="G269" s="2" t="s">
        <v>11</v>
      </c>
      <c r="H269" s="9">
        <v>82.5</v>
      </c>
      <c r="I269" s="60">
        <f t="shared" si="41"/>
        <v>94.13509812870835</v>
      </c>
      <c r="J269" s="2" t="s">
        <v>202</v>
      </c>
      <c r="K269" s="2"/>
      <c r="L269" s="40"/>
      <c r="M269" s="9"/>
      <c r="N269" s="9"/>
      <c r="O269" s="12" t="s">
        <v>754</v>
      </c>
      <c r="P269" s="2">
        <v>3</v>
      </c>
      <c r="Q269" s="12" t="s">
        <v>755</v>
      </c>
      <c r="R269" s="55">
        <v>80</v>
      </c>
      <c r="S269" s="9">
        <f t="shared" si="40"/>
        <v>88.888888888888886</v>
      </c>
      <c r="T269" s="56"/>
      <c r="U269" s="56">
        <f t="shared" si="42"/>
        <v>86.644568690095838</v>
      </c>
    </row>
    <row r="270" spans="1:233" ht="15" customHeight="1" x14ac:dyDescent="0.15">
      <c r="A270" s="2" t="s">
        <v>68</v>
      </c>
      <c r="B270" s="40"/>
      <c r="C270" s="59">
        <v>21916136</v>
      </c>
      <c r="D270" s="2" t="s">
        <v>756</v>
      </c>
      <c r="E270" s="40" t="s">
        <v>335</v>
      </c>
      <c r="F270" s="2" t="s">
        <v>176</v>
      </c>
      <c r="G270" s="2" t="s">
        <v>11</v>
      </c>
      <c r="H270" s="9">
        <v>87.19</v>
      </c>
      <c r="I270" s="60">
        <f t="shared" si="41"/>
        <v>99.486535828388853</v>
      </c>
      <c r="J270" s="2" t="s">
        <v>202</v>
      </c>
      <c r="K270" s="2"/>
      <c r="L270" s="40"/>
      <c r="M270" s="9"/>
      <c r="N270" s="9"/>
      <c r="O270" s="12"/>
      <c r="P270" s="2"/>
      <c r="Q270" s="12"/>
      <c r="R270" s="55">
        <v>70</v>
      </c>
      <c r="S270" s="9">
        <f t="shared" si="40"/>
        <v>77.777777777777786</v>
      </c>
      <c r="T270" s="56"/>
      <c r="U270" s="56">
        <f t="shared" si="42"/>
        <v>87.140575079872193</v>
      </c>
    </row>
    <row r="271" spans="1:233" ht="15" customHeight="1" x14ac:dyDescent="0.15">
      <c r="A271" s="2" t="s">
        <v>68</v>
      </c>
      <c r="B271" s="40"/>
      <c r="C271" s="59" t="s">
        <v>757</v>
      </c>
      <c r="D271" s="2" t="s">
        <v>758</v>
      </c>
      <c r="E271" s="40" t="s">
        <v>335</v>
      </c>
      <c r="F271" s="2" t="s">
        <v>176</v>
      </c>
      <c r="G271" s="2" t="s">
        <v>11</v>
      </c>
      <c r="H271" s="9">
        <v>83</v>
      </c>
      <c r="I271" s="60">
        <f t="shared" si="41"/>
        <v>94.705613874942955</v>
      </c>
      <c r="J271" s="2" t="s">
        <v>202</v>
      </c>
      <c r="K271" s="2"/>
      <c r="L271" s="40"/>
      <c r="M271" s="9"/>
      <c r="N271" s="9"/>
      <c r="O271" s="12" t="s">
        <v>759</v>
      </c>
      <c r="P271" s="2">
        <v>4</v>
      </c>
      <c r="Q271" s="12"/>
      <c r="R271" s="55">
        <v>70</v>
      </c>
      <c r="S271" s="9">
        <f t="shared" si="40"/>
        <v>77.777777777777786</v>
      </c>
      <c r="T271" s="2"/>
      <c r="U271" s="56">
        <f t="shared" si="42"/>
        <v>84.79392971246007</v>
      </c>
    </row>
    <row r="272" spans="1:233" ht="15" customHeight="1" x14ac:dyDescent="0.15">
      <c r="A272" s="27" t="s">
        <v>133</v>
      </c>
      <c r="B272" s="61" t="s">
        <v>1059</v>
      </c>
      <c r="C272" s="62">
        <v>11816084</v>
      </c>
      <c r="D272" s="27" t="s">
        <v>136</v>
      </c>
      <c r="E272" s="61" t="s">
        <v>513</v>
      </c>
      <c r="F272" s="27" t="s">
        <v>1065</v>
      </c>
      <c r="G272" s="27" t="s">
        <v>11</v>
      </c>
      <c r="H272" s="26"/>
      <c r="I272" s="26"/>
      <c r="J272" s="27" t="s">
        <v>12</v>
      </c>
      <c r="K272" s="27" t="s">
        <v>1164</v>
      </c>
      <c r="L272" s="63" t="s">
        <v>761</v>
      </c>
      <c r="M272" s="26">
        <v>95.42</v>
      </c>
      <c r="N272" s="64">
        <f t="shared" ref="N272:N281" si="43">M272/$M$372*100</f>
        <v>62.329348749101833</v>
      </c>
      <c r="O272" s="17"/>
      <c r="P272" s="61"/>
      <c r="Q272" s="17" t="s">
        <v>762</v>
      </c>
      <c r="R272" s="65">
        <v>79</v>
      </c>
      <c r="S272" s="26">
        <f t="shared" si="40"/>
        <v>87.777777777777771</v>
      </c>
      <c r="T272" s="63" t="s">
        <v>15</v>
      </c>
      <c r="U272" s="66">
        <f t="shared" ref="U272:U282" si="44">0.8*N272+0.2*(P272+S272*0.9)</f>
        <v>65.663478999281466</v>
      </c>
      <c r="HY272" s="1"/>
    </row>
    <row r="273" spans="1:233" ht="15" customHeight="1" x14ac:dyDescent="0.15">
      <c r="A273" s="27" t="s">
        <v>133</v>
      </c>
      <c r="B273" s="61"/>
      <c r="C273" s="27">
        <v>11816011</v>
      </c>
      <c r="D273" s="27" t="s">
        <v>134</v>
      </c>
      <c r="E273" s="61" t="s">
        <v>513</v>
      </c>
      <c r="F273" s="27" t="s">
        <v>1065</v>
      </c>
      <c r="G273" s="27" t="s">
        <v>11</v>
      </c>
      <c r="H273" s="26"/>
      <c r="I273" s="26"/>
      <c r="J273" s="27" t="s">
        <v>12</v>
      </c>
      <c r="K273" s="27" t="s">
        <v>1165</v>
      </c>
      <c r="L273" s="63" t="s">
        <v>763</v>
      </c>
      <c r="M273" s="26">
        <v>82.718999999999994</v>
      </c>
      <c r="N273" s="64">
        <f t="shared" si="43"/>
        <v>54.032921810699584</v>
      </c>
      <c r="O273" s="17"/>
      <c r="P273" s="61"/>
      <c r="Q273" s="17" t="s">
        <v>764</v>
      </c>
      <c r="R273" s="65">
        <v>74</v>
      </c>
      <c r="S273" s="26">
        <f t="shared" si="40"/>
        <v>82.222222222222214</v>
      </c>
      <c r="T273" s="63" t="s">
        <v>15</v>
      </c>
      <c r="U273" s="66">
        <f t="shared" si="44"/>
        <v>58.026337448559673</v>
      </c>
      <c r="HY273" s="1"/>
    </row>
    <row r="274" spans="1:233" ht="15" customHeight="1" x14ac:dyDescent="0.15">
      <c r="A274" s="27" t="s">
        <v>133</v>
      </c>
      <c r="B274" s="61"/>
      <c r="C274" s="27">
        <v>11616039</v>
      </c>
      <c r="D274" s="27" t="s">
        <v>765</v>
      </c>
      <c r="E274" s="61" t="s">
        <v>513</v>
      </c>
      <c r="F274" s="27" t="s">
        <v>614</v>
      </c>
      <c r="G274" s="27" t="s">
        <v>11</v>
      </c>
      <c r="H274" s="26"/>
      <c r="I274" s="26"/>
      <c r="J274" s="27" t="s">
        <v>12</v>
      </c>
      <c r="K274" s="27" t="s">
        <v>1166</v>
      </c>
      <c r="L274" s="63"/>
      <c r="M274" s="26">
        <v>52.261999999999993</v>
      </c>
      <c r="N274" s="64">
        <f t="shared" si="43"/>
        <v>34.138088705989929</v>
      </c>
      <c r="O274" s="17"/>
      <c r="P274" s="61"/>
      <c r="Q274" s="17"/>
      <c r="R274" s="65">
        <v>78</v>
      </c>
      <c r="S274" s="26">
        <f t="shared" si="40"/>
        <v>86.666666666666671</v>
      </c>
      <c r="T274" s="63" t="s">
        <v>13</v>
      </c>
      <c r="U274" s="66">
        <f t="shared" si="44"/>
        <v>42.910470964791948</v>
      </c>
      <c r="HY274" s="1"/>
    </row>
    <row r="275" spans="1:233" ht="15" customHeight="1" x14ac:dyDescent="0.15">
      <c r="A275" s="27" t="s">
        <v>133</v>
      </c>
      <c r="B275" s="61"/>
      <c r="C275" s="62">
        <v>12016046</v>
      </c>
      <c r="D275" s="27" t="s">
        <v>766</v>
      </c>
      <c r="E275" s="61" t="s">
        <v>513</v>
      </c>
      <c r="F275" s="27" t="s">
        <v>1060</v>
      </c>
      <c r="G275" s="27" t="s">
        <v>11</v>
      </c>
      <c r="H275" s="26"/>
      <c r="I275" s="26"/>
      <c r="J275" s="27" t="s">
        <v>202</v>
      </c>
      <c r="K275" s="27" t="s">
        <v>1167</v>
      </c>
      <c r="L275" s="63"/>
      <c r="M275" s="26">
        <v>49.845800000000004</v>
      </c>
      <c r="N275" s="64">
        <f t="shared" si="43"/>
        <v>32.559801423998955</v>
      </c>
      <c r="O275" s="17"/>
      <c r="P275" s="61"/>
      <c r="Q275" s="17"/>
      <c r="R275" s="65">
        <v>74</v>
      </c>
      <c r="S275" s="26">
        <f t="shared" si="40"/>
        <v>82.222222222222214</v>
      </c>
      <c r="T275" s="63" t="s">
        <v>13</v>
      </c>
      <c r="U275" s="66">
        <f t="shared" si="44"/>
        <v>40.847841139199161</v>
      </c>
      <c r="HY275" s="1"/>
    </row>
    <row r="276" spans="1:233" ht="15" customHeight="1" x14ac:dyDescent="0.15">
      <c r="A276" s="27" t="s">
        <v>133</v>
      </c>
      <c r="B276" s="61"/>
      <c r="C276" s="62">
        <v>11816040</v>
      </c>
      <c r="D276" s="27" t="s">
        <v>138</v>
      </c>
      <c r="E276" s="61" t="s">
        <v>513</v>
      </c>
      <c r="F276" s="27" t="s">
        <v>1060</v>
      </c>
      <c r="G276" s="27" t="s">
        <v>11</v>
      </c>
      <c r="H276" s="26"/>
      <c r="I276" s="26"/>
      <c r="J276" s="27" t="s">
        <v>202</v>
      </c>
      <c r="K276" s="27" t="s">
        <v>1168</v>
      </c>
      <c r="L276" s="63" t="s">
        <v>767</v>
      </c>
      <c r="M276" s="26">
        <v>36.354999999999997</v>
      </c>
      <c r="N276" s="64">
        <f t="shared" si="43"/>
        <v>23.747468809197201</v>
      </c>
      <c r="O276" s="17" t="s">
        <v>139</v>
      </c>
      <c r="P276" s="61"/>
      <c r="Q276" s="17" t="s">
        <v>768</v>
      </c>
      <c r="R276" s="65">
        <v>78</v>
      </c>
      <c r="S276" s="26">
        <f t="shared" si="40"/>
        <v>86.666666666666671</v>
      </c>
      <c r="T276" s="63" t="s">
        <v>13</v>
      </c>
      <c r="U276" s="66">
        <f t="shared" si="44"/>
        <v>34.597975047357764</v>
      </c>
      <c r="HY276" s="1"/>
    </row>
    <row r="277" spans="1:233" ht="15" customHeight="1" x14ac:dyDescent="0.15">
      <c r="A277" s="27" t="s">
        <v>133</v>
      </c>
      <c r="B277" s="61"/>
      <c r="C277" s="62">
        <v>11716044</v>
      </c>
      <c r="D277" s="27" t="s">
        <v>137</v>
      </c>
      <c r="E277" s="61" t="s">
        <v>513</v>
      </c>
      <c r="F277" s="27" t="s">
        <v>1060</v>
      </c>
      <c r="G277" s="27" t="s">
        <v>11</v>
      </c>
      <c r="H277" s="26"/>
      <c r="I277" s="26"/>
      <c r="J277" s="27" t="s">
        <v>202</v>
      </c>
      <c r="K277" s="27" t="s">
        <v>1169</v>
      </c>
      <c r="L277" s="63"/>
      <c r="M277" s="26">
        <v>35.055</v>
      </c>
      <c r="N277" s="64">
        <f t="shared" si="43"/>
        <v>22.898295120517343</v>
      </c>
      <c r="O277" s="17" t="s">
        <v>769</v>
      </c>
      <c r="P277" s="61"/>
      <c r="Q277" s="17" t="s">
        <v>770</v>
      </c>
      <c r="R277" s="65">
        <v>67</v>
      </c>
      <c r="S277" s="26">
        <f t="shared" si="40"/>
        <v>74.444444444444443</v>
      </c>
      <c r="T277" s="63" t="s">
        <v>13</v>
      </c>
      <c r="U277" s="66">
        <f t="shared" si="44"/>
        <v>31.718636096413874</v>
      </c>
      <c r="HY277" s="1"/>
    </row>
    <row r="278" spans="1:233" ht="15" customHeight="1" x14ac:dyDescent="0.15">
      <c r="A278" s="27" t="s">
        <v>133</v>
      </c>
      <c r="B278" s="61"/>
      <c r="C278" s="27">
        <v>11716043</v>
      </c>
      <c r="D278" s="27" t="s">
        <v>771</v>
      </c>
      <c r="E278" s="61" t="s">
        <v>513</v>
      </c>
      <c r="F278" s="27" t="s">
        <v>1060</v>
      </c>
      <c r="G278" s="27" t="s">
        <v>11</v>
      </c>
      <c r="H278" s="26"/>
      <c r="I278" s="26"/>
      <c r="J278" s="27" t="s">
        <v>202</v>
      </c>
      <c r="K278" s="27" t="s">
        <v>1170</v>
      </c>
      <c r="L278" s="63"/>
      <c r="M278" s="26">
        <v>17.59</v>
      </c>
      <c r="N278" s="64">
        <f t="shared" si="43"/>
        <v>11.489973218368279</v>
      </c>
      <c r="O278" s="17" t="s">
        <v>772</v>
      </c>
      <c r="P278" s="61"/>
      <c r="Q278" s="17"/>
      <c r="R278" s="65">
        <v>62</v>
      </c>
      <c r="S278" s="26">
        <f t="shared" si="40"/>
        <v>68.888888888888886</v>
      </c>
      <c r="T278" s="63"/>
      <c r="U278" s="66">
        <f t="shared" si="44"/>
        <v>21.591978574694622</v>
      </c>
      <c r="HY278" s="1"/>
    </row>
    <row r="279" spans="1:233" ht="15" customHeight="1" x14ac:dyDescent="0.15">
      <c r="A279" s="27" t="s">
        <v>133</v>
      </c>
      <c r="B279" s="61"/>
      <c r="C279" s="62">
        <v>11616040</v>
      </c>
      <c r="D279" s="27" t="s">
        <v>773</v>
      </c>
      <c r="E279" s="61" t="s">
        <v>513</v>
      </c>
      <c r="F279" s="27" t="s">
        <v>1060</v>
      </c>
      <c r="G279" s="27" t="s">
        <v>11</v>
      </c>
      <c r="H279" s="26"/>
      <c r="I279" s="26"/>
      <c r="J279" s="27" t="s">
        <v>12</v>
      </c>
      <c r="K279" s="27" t="s">
        <v>1171</v>
      </c>
      <c r="L279" s="63"/>
      <c r="M279" s="26">
        <v>10.414000000000001</v>
      </c>
      <c r="N279" s="64">
        <f t="shared" si="43"/>
        <v>6.8025344568554456</v>
      </c>
      <c r="O279" s="17"/>
      <c r="P279" s="61"/>
      <c r="Q279" s="17"/>
      <c r="R279" s="65">
        <v>68</v>
      </c>
      <c r="S279" s="26">
        <f t="shared" si="40"/>
        <v>75.555555555555557</v>
      </c>
      <c r="T279" s="63"/>
      <c r="U279" s="66">
        <f t="shared" si="44"/>
        <v>19.042027565484357</v>
      </c>
      <c r="HY279" s="1"/>
    </row>
    <row r="280" spans="1:233" ht="15" customHeight="1" x14ac:dyDescent="0.15">
      <c r="A280" s="27" t="s">
        <v>133</v>
      </c>
      <c r="B280" s="61"/>
      <c r="C280" s="62">
        <v>11716045</v>
      </c>
      <c r="D280" s="27" t="s">
        <v>135</v>
      </c>
      <c r="E280" s="61" t="s">
        <v>513</v>
      </c>
      <c r="F280" s="27" t="s">
        <v>1060</v>
      </c>
      <c r="G280" s="27" t="s">
        <v>11</v>
      </c>
      <c r="H280" s="26"/>
      <c r="I280" s="26"/>
      <c r="J280" s="27" t="s">
        <v>202</v>
      </c>
      <c r="K280" s="27" t="s">
        <v>1172</v>
      </c>
      <c r="L280" s="63" t="s">
        <v>774</v>
      </c>
      <c r="M280" s="26">
        <v>9</v>
      </c>
      <c r="N280" s="64">
        <f t="shared" si="43"/>
        <v>5.8788947677836569</v>
      </c>
      <c r="O280" s="17"/>
      <c r="P280" s="61"/>
      <c r="Q280" s="17" t="s">
        <v>775</v>
      </c>
      <c r="R280" s="65">
        <v>67</v>
      </c>
      <c r="S280" s="26">
        <f t="shared" si="40"/>
        <v>74.444444444444443</v>
      </c>
      <c r="T280" s="63"/>
      <c r="U280" s="66">
        <f t="shared" si="44"/>
        <v>18.103115814226925</v>
      </c>
      <c r="HY280" s="1"/>
    </row>
    <row r="281" spans="1:233" ht="15" customHeight="1" x14ac:dyDescent="0.15">
      <c r="A281" s="27" t="s">
        <v>133</v>
      </c>
      <c r="B281" s="61"/>
      <c r="C281" s="62">
        <v>11816038</v>
      </c>
      <c r="D281" s="27" t="s">
        <v>140</v>
      </c>
      <c r="E281" s="61" t="s">
        <v>513</v>
      </c>
      <c r="F281" s="27" t="s">
        <v>1060</v>
      </c>
      <c r="G281" s="27" t="s">
        <v>11</v>
      </c>
      <c r="H281" s="26"/>
      <c r="I281" s="26"/>
      <c r="J281" s="27" t="s">
        <v>202</v>
      </c>
      <c r="K281" s="27"/>
      <c r="L281" s="63" t="s">
        <v>776</v>
      </c>
      <c r="M281" s="26">
        <v>3</v>
      </c>
      <c r="N281" s="64">
        <f t="shared" si="43"/>
        <v>1.9596315892612188</v>
      </c>
      <c r="O281" s="17" t="s">
        <v>777</v>
      </c>
      <c r="P281" s="61"/>
      <c r="Q281" s="17"/>
      <c r="R281" s="65">
        <v>64</v>
      </c>
      <c r="S281" s="26">
        <f t="shared" si="40"/>
        <v>71.111111111111114</v>
      </c>
      <c r="T281" s="63"/>
      <c r="U281" s="66">
        <f t="shared" si="44"/>
        <v>14.367705271408976</v>
      </c>
      <c r="HY281" s="1"/>
    </row>
    <row r="282" spans="1:233" ht="15" customHeight="1" x14ac:dyDescent="0.15">
      <c r="A282" s="27" t="s">
        <v>133</v>
      </c>
      <c r="B282" s="61"/>
      <c r="C282" s="62">
        <v>12016044</v>
      </c>
      <c r="D282" s="27" t="s">
        <v>142</v>
      </c>
      <c r="E282" s="61" t="s">
        <v>513</v>
      </c>
      <c r="F282" s="27" t="s">
        <v>1060</v>
      </c>
      <c r="G282" s="27" t="s">
        <v>11</v>
      </c>
      <c r="H282" s="26"/>
      <c r="I282" s="26"/>
      <c r="J282" s="27" t="s">
        <v>202</v>
      </c>
      <c r="K282" s="27" t="s">
        <v>1184</v>
      </c>
      <c r="L282" s="63"/>
      <c r="M282" s="26"/>
      <c r="N282" s="64"/>
      <c r="O282" s="17"/>
      <c r="P282" s="61"/>
      <c r="Q282" s="17"/>
      <c r="R282" s="65">
        <v>67</v>
      </c>
      <c r="S282" s="26">
        <f t="shared" si="40"/>
        <v>74.444444444444443</v>
      </c>
      <c r="T282" s="63"/>
      <c r="U282" s="66">
        <f t="shared" si="44"/>
        <v>13.4</v>
      </c>
      <c r="HY282" s="1"/>
    </row>
    <row r="283" spans="1:233" ht="15" customHeight="1" x14ac:dyDescent="0.15">
      <c r="A283" s="27" t="s">
        <v>133</v>
      </c>
      <c r="B283" s="61"/>
      <c r="C283" s="62">
        <v>11916056</v>
      </c>
      <c r="D283" s="27" t="s">
        <v>778</v>
      </c>
      <c r="E283" s="27" t="s">
        <v>224</v>
      </c>
      <c r="F283" s="27" t="s">
        <v>1060</v>
      </c>
      <c r="G283" s="27" t="s">
        <v>11</v>
      </c>
      <c r="H283" s="26">
        <v>91.45</v>
      </c>
      <c r="I283" s="26">
        <f t="shared" ref="I283:I294" si="45">H283/91.45*100</f>
        <v>100</v>
      </c>
      <c r="J283" s="27" t="s">
        <v>202</v>
      </c>
      <c r="K283" s="27"/>
      <c r="L283" s="63"/>
      <c r="M283" s="26"/>
      <c r="N283" s="64"/>
      <c r="O283" s="17" t="s">
        <v>779</v>
      </c>
      <c r="P283" s="61"/>
      <c r="Q283" s="17" t="s">
        <v>780</v>
      </c>
      <c r="R283" s="65">
        <v>86</v>
      </c>
      <c r="S283" s="26">
        <f t="shared" si="40"/>
        <v>95.555555555555557</v>
      </c>
      <c r="T283" s="63" t="s">
        <v>15</v>
      </c>
      <c r="U283" s="66">
        <f t="shared" ref="U283:U294" si="46">0.7*I283+0.15*N283+0.15*(P283+S283*0.9)</f>
        <v>82.9</v>
      </c>
      <c r="HY283" s="1"/>
    </row>
    <row r="284" spans="1:233" ht="15" customHeight="1" x14ac:dyDescent="0.15">
      <c r="A284" s="27" t="s">
        <v>133</v>
      </c>
      <c r="B284" s="61"/>
      <c r="C284" s="62">
        <v>11916047</v>
      </c>
      <c r="D284" s="27" t="s">
        <v>781</v>
      </c>
      <c r="E284" s="27" t="s">
        <v>224</v>
      </c>
      <c r="F284" s="27" t="s">
        <v>1060</v>
      </c>
      <c r="G284" s="27" t="s">
        <v>11</v>
      </c>
      <c r="H284" s="26">
        <v>89.17</v>
      </c>
      <c r="I284" s="26">
        <f t="shared" si="45"/>
        <v>97.506834335702564</v>
      </c>
      <c r="J284" s="27" t="s">
        <v>202</v>
      </c>
      <c r="K284" s="27"/>
      <c r="L284" s="63"/>
      <c r="M284" s="26"/>
      <c r="N284" s="64"/>
      <c r="O284" s="17" t="s">
        <v>141</v>
      </c>
      <c r="P284" s="61"/>
      <c r="Q284" s="17" t="s">
        <v>447</v>
      </c>
      <c r="R284" s="65">
        <v>74</v>
      </c>
      <c r="S284" s="26">
        <f t="shared" si="40"/>
        <v>82.222222222222214</v>
      </c>
      <c r="T284" s="63" t="s">
        <v>13</v>
      </c>
      <c r="U284" s="66">
        <f t="shared" si="46"/>
        <v>79.354784034991781</v>
      </c>
      <c r="HY284" s="1"/>
    </row>
    <row r="285" spans="1:233" ht="15" customHeight="1" x14ac:dyDescent="0.15">
      <c r="A285" s="27" t="s">
        <v>133</v>
      </c>
      <c r="B285" s="61"/>
      <c r="C285" s="62">
        <v>11916052</v>
      </c>
      <c r="D285" s="27" t="s">
        <v>782</v>
      </c>
      <c r="E285" s="27" t="s">
        <v>224</v>
      </c>
      <c r="F285" s="27" t="s">
        <v>1060</v>
      </c>
      <c r="G285" s="27" t="s">
        <v>11</v>
      </c>
      <c r="H285" s="26">
        <v>84.25</v>
      </c>
      <c r="I285" s="26">
        <f t="shared" si="45"/>
        <v>92.126845270639691</v>
      </c>
      <c r="J285" s="27" t="s">
        <v>202</v>
      </c>
      <c r="K285" s="27"/>
      <c r="L285" s="63"/>
      <c r="M285" s="26"/>
      <c r="N285" s="64"/>
      <c r="O285" s="17" t="s">
        <v>143</v>
      </c>
      <c r="P285" s="61"/>
      <c r="Q285" s="17"/>
      <c r="R285" s="65">
        <v>90</v>
      </c>
      <c r="S285" s="26">
        <f t="shared" si="40"/>
        <v>100</v>
      </c>
      <c r="T285" s="63" t="s">
        <v>13</v>
      </c>
      <c r="U285" s="66">
        <f t="shared" si="46"/>
        <v>77.98879168944778</v>
      </c>
      <c r="HY285" s="1"/>
    </row>
    <row r="286" spans="1:233" ht="15" customHeight="1" x14ac:dyDescent="0.15">
      <c r="A286" s="27" t="s">
        <v>133</v>
      </c>
      <c r="B286" s="61"/>
      <c r="C286" s="62">
        <v>11916046</v>
      </c>
      <c r="D286" s="27" t="s">
        <v>783</v>
      </c>
      <c r="E286" s="27" t="s">
        <v>224</v>
      </c>
      <c r="F286" s="27" t="s">
        <v>1060</v>
      </c>
      <c r="G286" s="27" t="s">
        <v>11</v>
      </c>
      <c r="H286" s="26">
        <v>86.12</v>
      </c>
      <c r="I286" s="26">
        <f t="shared" si="45"/>
        <v>94.171678512848558</v>
      </c>
      <c r="J286" s="27" t="s">
        <v>202</v>
      </c>
      <c r="K286" s="27"/>
      <c r="L286" s="63"/>
      <c r="M286" s="26"/>
      <c r="N286" s="64"/>
      <c r="O286" s="17" t="s">
        <v>777</v>
      </c>
      <c r="P286" s="61"/>
      <c r="Q286" s="17" t="s">
        <v>784</v>
      </c>
      <c r="R286" s="65">
        <v>85</v>
      </c>
      <c r="S286" s="26">
        <f t="shared" si="40"/>
        <v>94.444444444444443</v>
      </c>
      <c r="T286" s="63" t="s">
        <v>13</v>
      </c>
      <c r="U286" s="66">
        <f t="shared" si="46"/>
        <v>78.670174958993982</v>
      </c>
      <c r="HY286" s="1"/>
    </row>
    <row r="287" spans="1:233" ht="15" customHeight="1" x14ac:dyDescent="0.15">
      <c r="A287" s="27" t="s">
        <v>133</v>
      </c>
      <c r="B287" s="61"/>
      <c r="C287" s="27">
        <v>11916044</v>
      </c>
      <c r="D287" s="27" t="s">
        <v>785</v>
      </c>
      <c r="E287" s="27" t="s">
        <v>224</v>
      </c>
      <c r="F287" s="27" t="s">
        <v>1060</v>
      </c>
      <c r="G287" s="27" t="s">
        <v>11</v>
      </c>
      <c r="H287" s="26">
        <v>85.094999999999999</v>
      </c>
      <c r="I287" s="26">
        <f t="shared" si="45"/>
        <v>93.050847457627114</v>
      </c>
      <c r="J287" s="27" t="s">
        <v>202</v>
      </c>
      <c r="K287" s="27"/>
      <c r="L287" s="63"/>
      <c r="M287" s="26"/>
      <c r="N287" s="64"/>
      <c r="O287" s="17" t="s">
        <v>129</v>
      </c>
      <c r="P287" s="61">
        <v>3</v>
      </c>
      <c r="Q287" s="17"/>
      <c r="R287" s="65">
        <v>87</v>
      </c>
      <c r="S287" s="26">
        <f t="shared" si="40"/>
        <v>96.666666666666671</v>
      </c>
      <c r="T287" s="63" t="s">
        <v>27</v>
      </c>
      <c r="U287" s="66">
        <f t="shared" si="46"/>
        <v>78.635593220338976</v>
      </c>
      <c r="HY287" s="1"/>
    </row>
    <row r="288" spans="1:233" ht="15" customHeight="1" x14ac:dyDescent="0.15">
      <c r="A288" s="27" t="s">
        <v>133</v>
      </c>
      <c r="B288" s="61"/>
      <c r="C288" s="62">
        <v>11916054</v>
      </c>
      <c r="D288" s="27" t="s">
        <v>786</v>
      </c>
      <c r="E288" s="27" t="s">
        <v>224</v>
      </c>
      <c r="F288" s="27" t="s">
        <v>1060</v>
      </c>
      <c r="G288" s="27" t="s">
        <v>11</v>
      </c>
      <c r="H288" s="26">
        <v>86.888000000000005</v>
      </c>
      <c r="I288" s="26">
        <f t="shared" si="45"/>
        <v>95.011481683980321</v>
      </c>
      <c r="J288" s="27" t="s">
        <v>202</v>
      </c>
      <c r="K288" s="27"/>
      <c r="L288" s="63"/>
      <c r="M288" s="26"/>
      <c r="N288" s="64"/>
      <c r="O288" s="17" t="s">
        <v>787</v>
      </c>
      <c r="P288" s="61">
        <v>1</v>
      </c>
      <c r="Q288" s="17" t="s">
        <v>788</v>
      </c>
      <c r="R288" s="65">
        <v>78</v>
      </c>
      <c r="S288" s="26">
        <f t="shared" si="40"/>
        <v>86.666666666666671</v>
      </c>
      <c r="T288" s="63" t="s">
        <v>13</v>
      </c>
      <c r="U288" s="66">
        <f t="shared" si="46"/>
        <v>78.358037178786219</v>
      </c>
      <c r="HY288" s="1"/>
    </row>
    <row r="289" spans="1:233" ht="15" customHeight="1" x14ac:dyDescent="0.15">
      <c r="A289" s="27" t="s">
        <v>133</v>
      </c>
      <c r="B289" s="61"/>
      <c r="C289" s="62">
        <v>11916049</v>
      </c>
      <c r="D289" s="27" t="s">
        <v>789</v>
      </c>
      <c r="E289" s="27" t="s">
        <v>224</v>
      </c>
      <c r="F289" s="27" t="s">
        <v>1060</v>
      </c>
      <c r="G289" s="27" t="s">
        <v>11</v>
      </c>
      <c r="H289" s="26">
        <v>86.75</v>
      </c>
      <c r="I289" s="26">
        <f t="shared" si="45"/>
        <v>94.860579551667584</v>
      </c>
      <c r="J289" s="27" t="s">
        <v>202</v>
      </c>
      <c r="K289" s="27"/>
      <c r="L289" s="63"/>
      <c r="M289" s="26"/>
      <c r="N289" s="64"/>
      <c r="O289" s="17" t="s">
        <v>790</v>
      </c>
      <c r="P289" s="61"/>
      <c r="Q289" s="17" t="s">
        <v>791</v>
      </c>
      <c r="R289" s="65">
        <v>78</v>
      </c>
      <c r="S289" s="26">
        <f t="shared" si="40"/>
        <v>86.666666666666671</v>
      </c>
      <c r="T289" s="63" t="s">
        <v>13</v>
      </c>
      <c r="U289" s="66">
        <f t="shared" si="46"/>
        <v>78.102405686167302</v>
      </c>
      <c r="HY289" s="1"/>
    </row>
    <row r="290" spans="1:233" ht="15" customHeight="1" x14ac:dyDescent="0.15">
      <c r="A290" s="27" t="s">
        <v>133</v>
      </c>
      <c r="B290" s="61"/>
      <c r="C290" s="62">
        <v>11916051</v>
      </c>
      <c r="D290" s="27" t="s">
        <v>792</v>
      </c>
      <c r="E290" s="27" t="s">
        <v>224</v>
      </c>
      <c r="F290" s="27" t="s">
        <v>1060</v>
      </c>
      <c r="G290" s="27" t="s">
        <v>11</v>
      </c>
      <c r="H290" s="26">
        <v>86.105000000000004</v>
      </c>
      <c r="I290" s="26">
        <f t="shared" si="45"/>
        <v>94.155276107162393</v>
      </c>
      <c r="J290" s="27" t="s">
        <v>202</v>
      </c>
      <c r="K290" s="27"/>
      <c r="L290" s="63"/>
      <c r="M290" s="26"/>
      <c r="N290" s="64"/>
      <c r="O290" s="17" t="s">
        <v>145</v>
      </c>
      <c r="P290" s="61">
        <v>2</v>
      </c>
      <c r="Q290" s="17"/>
      <c r="R290" s="65">
        <v>67</v>
      </c>
      <c r="S290" s="26">
        <f t="shared" si="40"/>
        <v>74.444444444444443</v>
      </c>
      <c r="T290" s="63"/>
      <c r="U290" s="66">
        <f t="shared" si="46"/>
        <v>76.25869327501367</v>
      </c>
      <c r="HY290" s="1"/>
    </row>
    <row r="291" spans="1:233" ht="15" customHeight="1" x14ac:dyDescent="0.15">
      <c r="A291" s="67" t="s">
        <v>133</v>
      </c>
      <c r="B291" s="67"/>
      <c r="C291" s="67">
        <v>11916045</v>
      </c>
      <c r="D291" s="67" t="s">
        <v>793</v>
      </c>
      <c r="E291" s="27" t="s">
        <v>224</v>
      </c>
      <c r="F291" s="27" t="s">
        <v>1060</v>
      </c>
      <c r="G291" s="67" t="s">
        <v>11</v>
      </c>
      <c r="H291" s="68">
        <v>86</v>
      </c>
      <c r="I291" s="26">
        <f t="shared" si="45"/>
        <v>94.040459267359211</v>
      </c>
      <c r="J291" s="67" t="s">
        <v>202</v>
      </c>
      <c r="K291" s="67"/>
      <c r="L291" s="63"/>
      <c r="M291" s="26"/>
      <c r="N291" s="64"/>
      <c r="O291" s="13"/>
      <c r="P291" s="67"/>
      <c r="Q291" s="13" t="s">
        <v>794</v>
      </c>
      <c r="R291" s="65">
        <v>67</v>
      </c>
      <c r="S291" s="26">
        <f t="shared" si="40"/>
        <v>74.444444444444443</v>
      </c>
      <c r="T291" s="63"/>
      <c r="U291" s="66">
        <f t="shared" si="46"/>
        <v>75.878321487151439</v>
      </c>
      <c r="HY291" s="1"/>
    </row>
    <row r="292" spans="1:233" ht="15" customHeight="1" x14ac:dyDescent="0.15">
      <c r="A292" s="67" t="s">
        <v>133</v>
      </c>
      <c r="B292" s="67"/>
      <c r="C292" s="67">
        <v>11916057</v>
      </c>
      <c r="D292" s="67" t="s">
        <v>795</v>
      </c>
      <c r="E292" s="27" t="s">
        <v>224</v>
      </c>
      <c r="F292" s="27" t="s">
        <v>1060</v>
      </c>
      <c r="G292" s="67" t="s">
        <v>11</v>
      </c>
      <c r="H292" s="68">
        <v>84</v>
      </c>
      <c r="I292" s="26">
        <f t="shared" si="45"/>
        <v>91.853471842536905</v>
      </c>
      <c r="J292" s="67" t="s">
        <v>202</v>
      </c>
      <c r="K292" s="67"/>
      <c r="L292" s="63"/>
      <c r="M292" s="26"/>
      <c r="N292" s="64"/>
      <c r="O292" s="13" t="s">
        <v>796</v>
      </c>
      <c r="P292" s="67">
        <v>10</v>
      </c>
      <c r="Q292" s="13" t="s">
        <v>797</v>
      </c>
      <c r="R292" s="65">
        <v>64</v>
      </c>
      <c r="S292" s="26">
        <f t="shared" si="40"/>
        <v>71.111111111111114</v>
      </c>
      <c r="T292" s="63" t="s">
        <v>1218</v>
      </c>
      <c r="U292" s="66">
        <f t="shared" si="46"/>
        <v>75.397430289775826</v>
      </c>
      <c r="HY292" s="1"/>
    </row>
    <row r="293" spans="1:233" ht="15" customHeight="1" x14ac:dyDescent="0.15">
      <c r="A293" s="67" t="s">
        <v>133</v>
      </c>
      <c r="B293" s="67"/>
      <c r="C293" s="67">
        <v>11916048</v>
      </c>
      <c r="D293" s="67" t="s">
        <v>798</v>
      </c>
      <c r="E293" s="27" t="s">
        <v>224</v>
      </c>
      <c r="F293" s="27" t="s">
        <v>1060</v>
      </c>
      <c r="G293" s="67" t="s">
        <v>11</v>
      </c>
      <c r="H293" s="68">
        <v>84</v>
      </c>
      <c r="I293" s="26">
        <f t="shared" si="45"/>
        <v>91.853471842536905</v>
      </c>
      <c r="J293" s="67" t="s">
        <v>202</v>
      </c>
      <c r="K293" s="67" t="s">
        <v>1182</v>
      </c>
      <c r="L293" s="63"/>
      <c r="M293" s="26"/>
      <c r="N293" s="64"/>
      <c r="O293" s="13"/>
      <c r="P293" s="67"/>
      <c r="Q293" s="13" t="s">
        <v>794</v>
      </c>
      <c r="R293" s="65">
        <v>67</v>
      </c>
      <c r="S293" s="26">
        <f t="shared" si="40"/>
        <v>74.444444444444443</v>
      </c>
      <c r="T293" s="63"/>
      <c r="U293" s="66">
        <f t="shared" si="46"/>
        <v>74.347430289775829</v>
      </c>
      <c r="HY293" s="1"/>
    </row>
    <row r="294" spans="1:233" ht="15" customHeight="1" x14ac:dyDescent="0.15">
      <c r="A294" s="67" t="s">
        <v>133</v>
      </c>
      <c r="B294" s="67"/>
      <c r="C294" s="67">
        <v>11916050</v>
      </c>
      <c r="D294" s="67" t="s">
        <v>799</v>
      </c>
      <c r="E294" s="27" t="s">
        <v>224</v>
      </c>
      <c r="F294" s="27" t="s">
        <v>1060</v>
      </c>
      <c r="G294" s="67" t="s">
        <v>11</v>
      </c>
      <c r="H294" s="68">
        <v>81.44</v>
      </c>
      <c r="I294" s="26">
        <f t="shared" si="45"/>
        <v>89.054127938764353</v>
      </c>
      <c r="J294" s="67" t="s">
        <v>202</v>
      </c>
      <c r="K294" s="67"/>
      <c r="L294" s="63"/>
      <c r="M294" s="26"/>
      <c r="N294" s="64"/>
      <c r="O294" s="13" t="s">
        <v>800</v>
      </c>
      <c r="P294" s="67">
        <v>1</v>
      </c>
      <c r="Q294" s="13" t="s">
        <v>801</v>
      </c>
      <c r="R294" s="65">
        <v>67</v>
      </c>
      <c r="S294" s="26">
        <f t="shared" si="40"/>
        <v>74.444444444444443</v>
      </c>
      <c r="T294" s="63"/>
      <c r="U294" s="66">
        <f t="shared" si="46"/>
        <v>72.537889557135045</v>
      </c>
      <c r="HY294" s="1"/>
    </row>
    <row r="295" spans="1:233" ht="15" customHeight="1" x14ac:dyDescent="0.15">
      <c r="A295" s="67" t="s">
        <v>133</v>
      </c>
      <c r="B295" s="67" t="s">
        <v>1057</v>
      </c>
      <c r="C295" s="67">
        <v>21816035</v>
      </c>
      <c r="D295" s="67" t="s">
        <v>144</v>
      </c>
      <c r="E295" s="61" t="s">
        <v>169</v>
      </c>
      <c r="F295" s="27" t="s">
        <v>1060</v>
      </c>
      <c r="G295" s="67" t="s">
        <v>11</v>
      </c>
      <c r="H295" s="68"/>
      <c r="I295" s="26"/>
      <c r="J295" s="67" t="s">
        <v>12</v>
      </c>
      <c r="K295" s="67" t="s">
        <v>1173</v>
      </c>
      <c r="L295" s="69" t="s">
        <v>802</v>
      </c>
      <c r="M295" s="68">
        <v>33.24</v>
      </c>
      <c r="N295" s="64">
        <f>M295/$M$379*100</f>
        <v>71.339657466626605</v>
      </c>
      <c r="O295" s="13" t="s">
        <v>803</v>
      </c>
      <c r="P295" s="67"/>
      <c r="Q295" s="13"/>
      <c r="R295" s="65">
        <v>64</v>
      </c>
      <c r="S295" s="26">
        <f t="shared" si="40"/>
        <v>71.111111111111114</v>
      </c>
      <c r="T295" s="63" t="s">
        <v>15</v>
      </c>
      <c r="U295" s="66">
        <f>0.8*N295+0.2*(P295+S295*0.9)</f>
        <v>69.871725973301281</v>
      </c>
      <c r="HY295" s="1"/>
    </row>
    <row r="296" spans="1:233" ht="15" customHeight="1" x14ac:dyDescent="0.15">
      <c r="A296" s="67" t="s">
        <v>133</v>
      </c>
      <c r="B296" s="67"/>
      <c r="C296" s="67">
        <v>21816043</v>
      </c>
      <c r="D296" s="67" t="s">
        <v>804</v>
      </c>
      <c r="E296" s="61" t="s">
        <v>169</v>
      </c>
      <c r="F296" s="27" t="s">
        <v>1060</v>
      </c>
      <c r="G296" s="67" t="s">
        <v>11</v>
      </c>
      <c r="H296" s="68"/>
      <c r="I296" s="26"/>
      <c r="J296" s="67" t="s">
        <v>12</v>
      </c>
      <c r="K296" s="67" t="s">
        <v>1174</v>
      </c>
      <c r="L296" s="69"/>
      <c r="M296" s="68">
        <v>6.1959999999999997</v>
      </c>
      <c r="N296" s="64">
        <f>M296/$M$379*100</f>
        <v>13.297849508520409</v>
      </c>
      <c r="O296" s="13"/>
      <c r="P296" s="67"/>
      <c r="Q296" s="13"/>
      <c r="R296" s="65">
        <v>67</v>
      </c>
      <c r="S296" s="26">
        <f t="shared" si="40"/>
        <v>74.444444444444443</v>
      </c>
      <c r="T296" s="63"/>
      <c r="U296" s="66">
        <f>0.8*N296+0.2*(P296+S296*0.9)</f>
        <v>24.038279606816328</v>
      </c>
      <c r="HY296" s="1"/>
    </row>
    <row r="297" spans="1:233" ht="15" customHeight="1" x14ac:dyDescent="0.15">
      <c r="A297" s="67" t="s">
        <v>133</v>
      </c>
      <c r="B297" s="67" t="s">
        <v>1201</v>
      </c>
      <c r="C297" s="67">
        <v>21916042</v>
      </c>
      <c r="D297" s="67" t="s">
        <v>805</v>
      </c>
      <c r="E297" s="27" t="s">
        <v>289</v>
      </c>
      <c r="F297" s="27" t="s">
        <v>1060</v>
      </c>
      <c r="G297" s="67" t="s">
        <v>11</v>
      </c>
      <c r="H297" s="68">
        <v>87.713999999999999</v>
      </c>
      <c r="I297" s="26">
        <f t="shared" ref="I297:I305" si="47">H297/$H$298*100</f>
        <v>98.463230919479585</v>
      </c>
      <c r="J297" s="67" t="s">
        <v>202</v>
      </c>
      <c r="K297" s="67" t="s">
        <v>861</v>
      </c>
      <c r="L297" s="69"/>
      <c r="M297" s="68">
        <v>3</v>
      </c>
      <c r="N297" s="68">
        <f>M297/28.434*100</f>
        <v>10.550749103186325</v>
      </c>
      <c r="O297" s="13" t="s">
        <v>806</v>
      </c>
      <c r="P297" s="67">
        <v>10</v>
      </c>
      <c r="Q297" s="13" t="s">
        <v>807</v>
      </c>
      <c r="R297" s="65">
        <v>90</v>
      </c>
      <c r="S297" s="26">
        <f t="shared" si="40"/>
        <v>100</v>
      </c>
      <c r="T297" s="63" t="s">
        <v>1206</v>
      </c>
      <c r="U297" s="66">
        <f t="shared" ref="U297:U305" si="48">0.7*I297+0.15*N297+0.15*(P297+S297*0.9)</f>
        <v>85.506874009113645</v>
      </c>
      <c r="HY297" s="1"/>
    </row>
    <row r="298" spans="1:233" ht="15" customHeight="1" x14ac:dyDescent="0.15">
      <c r="A298" s="67" t="s">
        <v>133</v>
      </c>
      <c r="B298" s="67"/>
      <c r="C298" s="67">
        <v>21916045</v>
      </c>
      <c r="D298" s="67" t="s">
        <v>808</v>
      </c>
      <c r="E298" s="27" t="s">
        <v>289</v>
      </c>
      <c r="F298" s="27" t="s">
        <v>1060</v>
      </c>
      <c r="G298" s="67" t="s">
        <v>11</v>
      </c>
      <c r="H298" s="68">
        <v>89.082999999999998</v>
      </c>
      <c r="I298" s="26">
        <f t="shared" si="47"/>
        <v>100</v>
      </c>
      <c r="J298" s="67" t="s">
        <v>202</v>
      </c>
      <c r="K298" s="67" t="s">
        <v>1187</v>
      </c>
      <c r="L298" s="69"/>
      <c r="M298" s="68"/>
      <c r="N298" s="68"/>
      <c r="O298" s="13" t="s">
        <v>809</v>
      </c>
      <c r="P298" s="67"/>
      <c r="Q298" s="13" t="s">
        <v>810</v>
      </c>
      <c r="R298" s="65">
        <v>90</v>
      </c>
      <c r="S298" s="26">
        <f t="shared" si="40"/>
        <v>100</v>
      </c>
      <c r="T298" s="63" t="s">
        <v>15</v>
      </c>
      <c r="U298" s="66">
        <f t="shared" si="48"/>
        <v>83.5</v>
      </c>
      <c r="HY298" s="1"/>
    </row>
    <row r="299" spans="1:233" ht="15" customHeight="1" x14ac:dyDescent="0.15">
      <c r="A299" s="67" t="s">
        <v>133</v>
      </c>
      <c r="B299" s="67"/>
      <c r="C299" s="67">
        <v>21916038</v>
      </c>
      <c r="D299" s="67" t="s">
        <v>811</v>
      </c>
      <c r="E299" s="27" t="s">
        <v>289</v>
      </c>
      <c r="F299" s="27" t="s">
        <v>1060</v>
      </c>
      <c r="G299" s="67" t="s">
        <v>11</v>
      </c>
      <c r="H299" s="68">
        <v>88.417000000000002</v>
      </c>
      <c r="I299" s="26">
        <f t="shared" si="47"/>
        <v>99.25238260947657</v>
      </c>
      <c r="J299" s="67" t="s">
        <v>202</v>
      </c>
      <c r="K299" s="67" t="s">
        <v>1185</v>
      </c>
      <c r="L299" s="69"/>
      <c r="M299" s="68"/>
      <c r="N299" s="68"/>
      <c r="O299" s="13" t="s">
        <v>812</v>
      </c>
      <c r="P299" s="67">
        <v>6</v>
      </c>
      <c r="Q299" s="13" t="s">
        <v>813</v>
      </c>
      <c r="R299" s="65">
        <v>83</v>
      </c>
      <c r="S299" s="26">
        <f t="shared" si="40"/>
        <v>92.222222222222229</v>
      </c>
      <c r="T299" s="63" t="s">
        <v>27</v>
      </c>
      <c r="U299" s="66">
        <f t="shared" si="48"/>
        <v>82.826667826633582</v>
      </c>
      <c r="HY299" s="1"/>
    </row>
    <row r="300" spans="1:233" ht="15" customHeight="1" x14ac:dyDescent="0.15">
      <c r="A300" s="67" t="s">
        <v>133</v>
      </c>
      <c r="B300" s="67"/>
      <c r="C300" s="67">
        <v>21916046</v>
      </c>
      <c r="D300" s="67" t="s">
        <v>814</v>
      </c>
      <c r="E300" s="27" t="s">
        <v>289</v>
      </c>
      <c r="F300" s="27" t="s">
        <v>1060</v>
      </c>
      <c r="G300" s="67" t="s">
        <v>11</v>
      </c>
      <c r="H300" s="68">
        <v>87.582999999999998</v>
      </c>
      <c r="I300" s="26">
        <f t="shared" si="47"/>
        <v>98.316177048370619</v>
      </c>
      <c r="J300" s="67" t="s">
        <v>202</v>
      </c>
      <c r="K300" s="67" t="s">
        <v>1181</v>
      </c>
      <c r="L300" s="69"/>
      <c r="M300" s="68"/>
      <c r="N300" s="68"/>
      <c r="O300" s="13" t="s">
        <v>815</v>
      </c>
      <c r="P300" s="67">
        <v>3</v>
      </c>
      <c r="Q300" s="13" t="s">
        <v>816</v>
      </c>
      <c r="R300" s="65">
        <v>77</v>
      </c>
      <c r="S300" s="26">
        <f t="shared" si="40"/>
        <v>85.555555555555557</v>
      </c>
      <c r="T300" s="63" t="s">
        <v>13</v>
      </c>
      <c r="U300" s="66">
        <f t="shared" si="48"/>
        <v>80.821323933859432</v>
      </c>
      <c r="HY300" s="1"/>
    </row>
    <row r="301" spans="1:233" ht="15" customHeight="1" x14ac:dyDescent="0.15">
      <c r="A301" s="67" t="s">
        <v>133</v>
      </c>
      <c r="B301" s="67"/>
      <c r="C301" s="67">
        <v>21916037</v>
      </c>
      <c r="D301" s="67" t="s">
        <v>817</v>
      </c>
      <c r="E301" s="27" t="s">
        <v>289</v>
      </c>
      <c r="F301" s="27" t="s">
        <v>1060</v>
      </c>
      <c r="G301" s="67" t="s">
        <v>11</v>
      </c>
      <c r="H301" s="68">
        <v>87.332999999999998</v>
      </c>
      <c r="I301" s="26">
        <f t="shared" si="47"/>
        <v>98.035539889765715</v>
      </c>
      <c r="J301" s="67" t="s">
        <v>202</v>
      </c>
      <c r="K301" s="67"/>
      <c r="L301" s="69"/>
      <c r="M301" s="68"/>
      <c r="N301" s="68"/>
      <c r="O301" s="13" t="s">
        <v>59</v>
      </c>
      <c r="P301" s="67">
        <v>3</v>
      </c>
      <c r="Q301" s="13" t="s">
        <v>818</v>
      </c>
      <c r="R301" s="65">
        <v>67</v>
      </c>
      <c r="S301" s="26">
        <f t="shared" si="40"/>
        <v>74.444444444444443</v>
      </c>
      <c r="T301" s="63" t="s">
        <v>13</v>
      </c>
      <c r="U301" s="66">
        <f t="shared" si="48"/>
        <v>79.124877922835992</v>
      </c>
      <c r="HY301" s="1"/>
    </row>
    <row r="302" spans="1:233" ht="15" customHeight="1" x14ac:dyDescent="0.15">
      <c r="A302" s="67" t="s">
        <v>133</v>
      </c>
      <c r="B302" s="67"/>
      <c r="C302" s="67">
        <v>21916047</v>
      </c>
      <c r="D302" s="67" t="s">
        <v>819</v>
      </c>
      <c r="E302" s="27" t="s">
        <v>289</v>
      </c>
      <c r="F302" s="27" t="s">
        <v>1060</v>
      </c>
      <c r="G302" s="67" t="s">
        <v>11</v>
      </c>
      <c r="H302" s="68">
        <v>82.93</v>
      </c>
      <c r="I302" s="26">
        <f t="shared" si="47"/>
        <v>93.092958252416295</v>
      </c>
      <c r="J302" s="67" t="s">
        <v>202</v>
      </c>
      <c r="K302" s="67"/>
      <c r="L302" s="69"/>
      <c r="M302" s="68"/>
      <c r="N302" s="68"/>
      <c r="O302" s="13" t="s">
        <v>820</v>
      </c>
      <c r="P302" s="67">
        <v>3</v>
      </c>
      <c r="Q302" s="13" t="s">
        <v>821</v>
      </c>
      <c r="R302" s="65">
        <v>80</v>
      </c>
      <c r="S302" s="26">
        <f t="shared" si="40"/>
        <v>88.888888888888886</v>
      </c>
      <c r="T302" s="63" t="s">
        <v>13</v>
      </c>
      <c r="U302" s="66">
        <f>0.7*I302+0.15*N302+0.15*(P302+S302*0.9)</f>
        <v>77.615070776691411</v>
      </c>
      <c r="HY302" s="1"/>
    </row>
    <row r="303" spans="1:233" ht="15" customHeight="1" x14ac:dyDescent="0.15">
      <c r="A303" s="67" t="s">
        <v>133</v>
      </c>
      <c r="B303" s="67"/>
      <c r="C303" s="67">
        <v>21916040</v>
      </c>
      <c r="D303" s="67" t="s">
        <v>822</v>
      </c>
      <c r="E303" s="27" t="s">
        <v>289</v>
      </c>
      <c r="F303" s="27" t="s">
        <v>1060</v>
      </c>
      <c r="G303" s="67" t="s">
        <v>11</v>
      </c>
      <c r="H303" s="68">
        <v>84.64</v>
      </c>
      <c r="I303" s="26">
        <f t="shared" si="47"/>
        <v>95.012516417273787</v>
      </c>
      <c r="J303" s="67" t="s">
        <v>202</v>
      </c>
      <c r="K303" s="67"/>
      <c r="L303" s="69"/>
      <c r="M303" s="68"/>
      <c r="N303" s="68"/>
      <c r="O303" s="13" t="s">
        <v>458</v>
      </c>
      <c r="P303" s="67">
        <v>1</v>
      </c>
      <c r="Q303" s="13" t="s">
        <v>823</v>
      </c>
      <c r="R303" s="65">
        <v>69</v>
      </c>
      <c r="S303" s="26">
        <f t="shared" si="40"/>
        <v>76.666666666666671</v>
      </c>
      <c r="T303" s="63"/>
      <c r="U303" s="66">
        <f t="shared" si="48"/>
        <v>77.008761492091651</v>
      </c>
      <c r="HY303" s="1"/>
    </row>
    <row r="304" spans="1:233" ht="15" customHeight="1" x14ac:dyDescent="0.15">
      <c r="A304" s="67" t="s">
        <v>133</v>
      </c>
      <c r="B304" s="67"/>
      <c r="C304" s="67">
        <v>21916041</v>
      </c>
      <c r="D304" s="67" t="s">
        <v>824</v>
      </c>
      <c r="E304" s="27" t="s">
        <v>289</v>
      </c>
      <c r="F304" s="27" t="s">
        <v>1060</v>
      </c>
      <c r="G304" s="67" t="s">
        <v>11</v>
      </c>
      <c r="H304" s="68">
        <v>83</v>
      </c>
      <c r="I304" s="26">
        <f t="shared" si="47"/>
        <v>93.171536656825666</v>
      </c>
      <c r="J304" s="67" t="s">
        <v>202</v>
      </c>
      <c r="K304" s="67"/>
      <c r="L304" s="69"/>
      <c r="M304" s="68"/>
      <c r="N304" s="68"/>
      <c r="O304" s="13" t="s">
        <v>825</v>
      </c>
      <c r="P304" s="67">
        <v>3</v>
      </c>
      <c r="Q304" s="13"/>
      <c r="R304" s="65">
        <v>64</v>
      </c>
      <c r="S304" s="26">
        <f t="shared" si="40"/>
        <v>71.111111111111114</v>
      </c>
      <c r="T304" s="63"/>
      <c r="U304" s="66">
        <f t="shared" si="48"/>
        <v>75.270075659777959</v>
      </c>
      <c r="HY304" s="1"/>
    </row>
    <row r="305" spans="1:233" ht="15" customHeight="1" x14ac:dyDescent="0.15">
      <c r="A305" s="67" t="s">
        <v>133</v>
      </c>
      <c r="B305" s="67"/>
      <c r="C305" s="67">
        <v>21916044</v>
      </c>
      <c r="D305" s="67" t="s">
        <v>826</v>
      </c>
      <c r="E305" s="27" t="s">
        <v>289</v>
      </c>
      <c r="F305" s="27" t="s">
        <v>1060</v>
      </c>
      <c r="G305" s="67" t="s">
        <v>11</v>
      </c>
      <c r="H305" s="68">
        <v>80.582999999999998</v>
      </c>
      <c r="I305" s="26">
        <f t="shared" si="47"/>
        <v>90.458336607433523</v>
      </c>
      <c r="J305" s="67" t="s">
        <v>202</v>
      </c>
      <c r="K305" s="67"/>
      <c r="L305" s="69"/>
      <c r="M305" s="68"/>
      <c r="N305" s="68"/>
      <c r="O305" s="13" t="s">
        <v>827</v>
      </c>
      <c r="P305" s="67"/>
      <c r="Q305" s="13"/>
      <c r="R305" s="65">
        <v>78</v>
      </c>
      <c r="S305" s="26">
        <f t="shared" si="40"/>
        <v>86.666666666666671</v>
      </c>
      <c r="T305" s="63"/>
      <c r="U305" s="66">
        <f t="shared" si="48"/>
        <v>75.02083562520346</v>
      </c>
      <c r="HY305" s="1"/>
    </row>
    <row r="306" spans="1:233" ht="15" customHeight="1" x14ac:dyDescent="0.15">
      <c r="A306" s="67" t="s">
        <v>133</v>
      </c>
      <c r="B306" s="67" t="s">
        <v>1199</v>
      </c>
      <c r="C306" s="67">
        <v>21816131</v>
      </c>
      <c r="D306" s="67" t="s">
        <v>150</v>
      </c>
      <c r="E306" s="27" t="s">
        <v>596</v>
      </c>
      <c r="F306" s="27" t="s">
        <v>1060</v>
      </c>
      <c r="G306" s="67" t="s">
        <v>11</v>
      </c>
      <c r="H306" s="68"/>
      <c r="I306" s="26"/>
      <c r="J306" s="67" t="s">
        <v>12</v>
      </c>
      <c r="K306" s="67" t="s">
        <v>1175</v>
      </c>
      <c r="L306" s="69" t="s">
        <v>828</v>
      </c>
      <c r="M306" s="68">
        <v>19.334000000000003</v>
      </c>
      <c r="N306" s="26">
        <f>M306/$M$99*100</f>
        <v>60.343320848938845</v>
      </c>
      <c r="O306" s="13"/>
      <c r="P306" s="67"/>
      <c r="Q306" s="13"/>
      <c r="R306" s="65">
        <v>78</v>
      </c>
      <c r="S306" s="26">
        <f t="shared" si="40"/>
        <v>86.666666666666671</v>
      </c>
      <c r="T306" s="63" t="s">
        <v>15</v>
      </c>
      <c r="U306" s="66">
        <f t="shared" ref="U306:U313" si="49">0.6*N306+0.4*(P306+S306*0.9)</f>
        <v>67.405992509363301</v>
      </c>
      <c r="HY306" s="1"/>
    </row>
    <row r="307" spans="1:233" ht="15" customHeight="1" x14ac:dyDescent="0.15">
      <c r="A307" s="67" t="s">
        <v>133</v>
      </c>
      <c r="B307" s="67"/>
      <c r="C307" s="67">
        <v>21816142</v>
      </c>
      <c r="D307" s="67" t="s">
        <v>829</v>
      </c>
      <c r="E307" s="27" t="s">
        <v>596</v>
      </c>
      <c r="F307" s="27" t="s">
        <v>1060</v>
      </c>
      <c r="G307" s="67" t="s">
        <v>11</v>
      </c>
      <c r="H307" s="68"/>
      <c r="I307" s="26"/>
      <c r="J307" s="67" t="s">
        <v>12</v>
      </c>
      <c r="K307" s="67" t="s">
        <v>830</v>
      </c>
      <c r="L307" s="69"/>
      <c r="M307" s="68">
        <v>11.945</v>
      </c>
      <c r="N307" s="26">
        <f>M307/$M$99*100</f>
        <v>37.281523096129838</v>
      </c>
      <c r="O307" s="13" t="s">
        <v>831</v>
      </c>
      <c r="P307" s="67"/>
      <c r="Q307" s="13"/>
      <c r="R307" s="65">
        <v>75</v>
      </c>
      <c r="S307" s="26">
        <f t="shared" si="40"/>
        <v>83.333333333333343</v>
      </c>
      <c r="T307" s="63" t="s">
        <v>15</v>
      </c>
      <c r="U307" s="66">
        <f t="shared" si="49"/>
        <v>52.36891385767791</v>
      </c>
      <c r="HY307" s="1"/>
    </row>
    <row r="308" spans="1:233" ht="15" customHeight="1" x14ac:dyDescent="0.15">
      <c r="A308" s="67" t="s">
        <v>133</v>
      </c>
      <c r="B308" s="67"/>
      <c r="C308" s="67">
        <v>21816136</v>
      </c>
      <c r="D308" s="67" t="s">
        <v>832</v>
      </c>
      <c r="E308" s="27" t="s">
        <v>596</v>
      </c>
      <c r="F308" s="27" t="s">
        <v>1060</v>
      </c>
      <c r="G308" s="67" t="s">
        <v>11</v>
      </c>
      <c r="H308" s="68"/>
      <c r="I308" s="26"/>
      <c r="J308" s="67" t="s">
        <v>12</v>
      </c>
      <c r="K308" s="67" t="s">
        <v>833</v>
      </c>
      <c r="L308" s="69"/>
      <c r="M308" s="68">
        <v>9.097999999999999</v>
      </c>
      <c r="N308" s="26">
        <f>M308/$M$99*100</f>
        <v>28.395755305867667</v>
      </c>
      <c r="O308" s="13"/>
      <c r="P308" s="67"/>
      <c r="Q308" s="13"/>
      <c r="R308" s="65">
        <v>67</v>
      </c>
      <c r="S308" s="26">
        <f t="shared" si="40"/>
        <v>74.444444444444443</v>
      </c>
      <c r="T308" s="63" t="s">
        <v>13</v>
      </c>
      <c r="U308" s="66">
        <f t="shared" si="49"/>
        <v>43.837453183520601</v>
      </c>
      <c r="HY308" s="1"/>
    </row>
    <row r="309" spans="1:233" ht="15" customHeight="1" x14ac:dyDescent="0.15">
      <c r="A309" s="67" t="s">
        <v>133</v>
      </c>
      <c r="B309" s="67"/>
      <c r="C309" s="67">
        <v>21816138</v>
      </c>
      <c r="D309" s="67" t="s">
        <v>151</v>
      </c>
      <c r="E309" s="27" t="s">
        <v>596</v>
      </c>
      <c r="F309" s="27" t="s">
        <v>1060</v>
      </c>
      <c r="G309" s="67" t="s">
        <v>11</v>
      </c>
      <c r="H309" s="68"/>
      <c r="I309" s="26"/>
      <c r="J309" s="67" t="s">
        <v>12</v>
      </c>
      <c r="K309" s="67" t="s">
        <v>834</v>
      </c>
      <c r="L309" s="69"/>
      <c r="M309" s="68">
        <v>7.0110000000000001</v>
      </c>
      <c r="N309" s="26">
        <f>M309/$M$99*100</f>
        <v>21.882022471910112</v>
      </c>
      <c r="O309" s="13"/>
      <c r="P309" s="67"/>
      <c r="Q309" s="13" t="s">
        <v>835</v>
      </c>
      <c r="R309" s="65">
        <v>67</v>
      </c>
      <c r="S309" s="26">
        <f t="shared" si="40"/>
        <v>74.444444444444443</v>
      </c>
      <c r="T309" s="63" t="s">
        <v>13</v>
      </c>
      <c r="U309" s="66">
        <f t="shared" si="49"/>
        <v>39.929213483146071</v>
      </c>
      <c r="HY309" s="1"/>
    </row>
    <row r="310" spans="1:233" ht="15" customHeight="1" x14ac:dyDescent="0.15">
      <c r="A310" s="67" t="s">
        <v>133</v>
      </c>
      <c r="B310" s="67"/>
      <c r="C310" s="67">
        <v>21816140</v>
      </c>
      <c r="D310" s="67" t="s">
        <v>149</v>
      </c>
      <c r="E310" s="27" t="s">
        <v>596</v>
      </c>
      <c r="F310" s="27" t="s">
        <v>1060</v>
      </c>
      <c r="G310" s="67" t="s">
        <v>11</v>
      </c>
      <c r="H310" s="68"/>
      <c r="I310" s="26"/>
      <c r="J310" s="67" t="s">
        <v>12</v>
      </c>
      <c r="K310" s="67" t="s">
        <v>836</v>
      </c>
      <c r="L310" s="69"/>
      <c r="M310" s="68">
        <v>4.7649999999999997</v>
      </c>
      <c r="N310" s="26">
        <f>M310/$M$99*100</f>
        <v>14.872034956304619</v>
      </c>
      <c r="O310" s="13"/>
      <c r="P310" s="67"/>
      <c r="Q310" s="13" t="s">
        <v>837</v>
      </c>
      <c r="R310" s="65">
        <v>67</v>
      </c>
      <c r="S310" s="26">
        <f t="shared" si="40"/>
        <v>74.444444444444443</v>
      </c>
      <c r="T310" s="63" t="s">
        <v>13</v>
      </c>
      <c r="U310" s="66">
        <f t="shared" si="49"/>
        <v>35.723220973782773</v>
      </c>
      <c r="HY310" s="1"/>
    </row>
    <row r="311" spans="1:233" ht="15" customHeight="1" x14ac:dyDescent="0.15">
      <c r="A311" s="67" t="s">
        <v>133</v>
      </c>
      <c r="B311" s="67"/>
      <c r="C311" s="67">
        <v>21816135</v>
      </c>
      <c r="D311" s="67" t="s">
        <v>146</v>
      </c>
      <c r="E311" s="27" t="s">
        <v>596</v>
      </c>
      <c r="F311" s="27" t="s">
        <v>1060</v>
      </c>
      <c r="G311" s="67" t="s">
        <v>11</v>
      </c>
      <c r="H311" s="68"/>
      <c r="I311" s="26"/>
      <c r="J311" s="67" t="s">
        <v>12</v>
      </c>
      <c r="K311" s="67"/>
      <c r="L311" s="69"/>
      <c r="M311" s="68"/>
      <c r="N311" s="26"/>
      <c r="O311" s="13" t="s">
        <v>838</v>
      </c>
      <c r="P311" s="67"/>
      <c r="Q311" s="13" t="s">
        <v>839</v>
      </c>
      <c r="R311" s="65">
        <v>85</v>
      </c>
      <c r="S311" s="26">
        <f t="shared" si="40"/>
        <v>94.444444444444443</v>
      </c>
      <c r="T311" s="63"/>
      <c r="U311" s="66">
        <f t="shared" si="49"/>
        <v>34</v>
      </c>
      <c r="HY311" s="1"/>
    </row>
    <row r="312" spans="1:233" ht="15" customHeight="1" x14ac:dyDescent="0.15">
      <c r="A312" s="67" t="s">
        <v>133</v>
      </c>
      <c r="B312" s="67"/>
      <c r="C312" s="67">
        <v>21816134</v>
      </c>
      <c r="D312" s="67" t="s">
        <v>147</v>
      </c>
      <c r="E312" s="27" t="s">
        <v>596</v>
      </c>
      <c r="F312" s="61" t="s">
        <v>840</v>
      </c>
      <c r="G312" s="67" t="s">
        <v>11</v>
      </c>
      <c r="H312" s="68"/>
      <c r="I312" s="26"/>
      <c r="J312" s="67" t="s">
        <v>12</v>
      </c>
      <c r="K312" s="67"/>
      <c r="L312" s="69"/>
      <c r="M312" s="68"/>
      <c r="N312" s="26"/>
      <c r="O312" s="13" t="s">
        <v>841</v>
      </c>
      <c r="P312" s="67">
        <v>7</v>
      </c>
      <c r="Q312" s="13" t="s">
        <v>842</v>
      </c>
      <c r="R312" s="65">
        <v>75</v>
      </c>
      <c r="S312" s="26">
        <f t="shared" si="40"/>
        <v>83.333333333333343</v>
      </c>
      <c r="T312" s="63" t="s">
        <v>1195</v>
      </c>
      <c r="U312" s="66">
        <f t="shared" si="49"/>
        <v>32.800000000000004</v>
      </c>
      <c r="HY312" s="1"/>
    </row>
    <row r="313" spans="1:233" ht="15" customHeight="1" x14ac:dyDescent="0.15">
      <c r="A313" s="67" t="s">
        <v>133</v>
      </c>
      <c r="B313" s="67"/>
      <c r="C313" s="67">
        <v>21816132</v>
      </c>
      <c r="D313" s="67" t="s">
        <v>148</v>
      </c>
      <c r="E313" s="27" t="s">
        <v>596</v>
      </c>
      <c r="F313" s="61" t="s">
        <v>176</v>
      </c>
      <c r="G313" s="67" t="s">
        <v>11</v>
      </c>
      <c r="H313" s="68"/>
      <c r="I313" s="26"/>
      <c r="J313" s="67" t="s">
        <v>12</v>
      </c>
      <c r="K313" s="67"/>
      <c r="L313" s="69"/>
      <c r="M313" s="68"/>
      <c r="N313" s="26"/>
      <c r="O313" s="13" t="s">
        <v>843</v>
      </c>
      <c r="P313" s="67">
        <v>3</v>
      </c>
      <c r="Q313" s="13" t="s">
        <v>844</v>
      </c>
      <c r="R313" s="65">
        <v>67</v>
      </c>
      <c r="S313" s="26">
        <f t="shared" si="40"/>
        <v>74.444444444444443</v>
      </c>
      <c r="T313" s="63"/>
      <c r="U313" s="66">
        <f t="shared" si="49"/>
        <v>28</v>
      </c>
      <c r="HY313" s="1"/>
    </row>
    <row r="314" spans="1:233" ht="15" customHeight="1" x14ac:dyDescent="0.15">
      <c r="A314" s="67" t="s">
        <v>133</v>
      </c>
      <c r="B314" s="67"/>
      <c r="C314" s="67">
        <v>21916150</v>
      </c>
      <c r="D314" s="67" t="s">
        <v>845</v>
      </c>
      <c r="E314" s="61" t="s">
        <v>335</v>
      </c>
      <c r="F314" s="61" t="s">
        <v>1066</v>
      </c>
      <c r="G314" s="67" t="s">
        <v>11</v>
      </c>
      <c r="H314" s="68">
        <v>88.686999999999998</v>
      </c>
      <c r="I314" s="68">
        <f t="shared" ref="I314:I323" si="50">H314/$H$314*100</f>
        <v>100</v>
      </c>
      <c r="J314" s="67" t="s">
        <v>202</v>
      </c>
      <c r="K314" s="67"/>
      <c r="L314" s="69"/>
      <c r="M314" s="68"/>
      <c r="N314" s="68"/>
      <c r="O314" s="13" t="s">
        <v>846</v>
      </c>
      <c r="P314" s="67">
        <v>5</v>
      </c>
      <c r="Q314" s="13" t="s">
        <v>847</v>
      </c>
      <c r="R314" s="65">
        <v>90</v>
      </c>
      <c r="S314" s="26">
        <f t="shared" si="40"/>
        <v>100</v>
      </c>
      <c r="T314" s="63" t="s">
        <v>15</v>
      </c>
      <c r="U314" s="66">
        <f t="shared" ref="U314:U323" si="51">0.7*I314+0.05*N314+0.25*(P314+S314*0.9)</f>
        <v>93.75</v>
      </c>
      <c r="HY314" s="1"/>
    </row>
    <row r="315" spans="1:233" ht="15" customHeight="1" x14ac:dyDescent="0.15">
      <c r="A315" s="67" t="s">
        <v>133</v>
      </c>
      <c r="B315" s="67"/>
      <c r="C315" s="67">
        <v>21916117</v>
      </c>
      <c r="D315" s="67" t="s">
        <v>848</v>
      </c>
      <c r="E315" s="61" t="s">
        <v>335</v>
      </c>
      <c r="F315" s="61" t="s">
        <v>176</v>
      </c>
      <c r="G315" s="67" t="s">
        <v>11</v>
      </c>
      <c r="H315" s="68">
        <v>84.375</v>
      </c>
      <c r="I315" s="68">
        <f t="shared" si="50"/>
        <v>95.137957085029385</v>
      </c>
      <c r="J315" s="67" t="s">
        <v>202</v>
      </c>
      <c r="K315" s="67" t="s">
        <v>849</v>
      </c>
      <c r="L315" s="69"/>
      <c r="M315" s="26">
        <v>9.5299999999999994</v>
      </c>
      <c r="N315" s="68">
        <f>M315/$M$343*100</f>
        <v>16.398802353993876</v>
      </c>
      <c r="O315" s="13" t="s">
        <v>139</v>
      </c>
      <c r="P315" s="67"/>
      <c r="Q315" s="13"/>
      <c r="R315" s="65">
        <v>78</v>
      </c>
      <c r="S315" s="26">
        <f t="shared" si="40"/>
        <v>86.666666666666671</v>
      </c>
      <c r="T315" s="63" t="s">
        <v>13</v>
      </c>
      <c r="U315" s="66">
        <f t="shared" si="51"/>
        <v>86.916510077220252</v>
      </c>
      <c r="HY315" s="1"/>
    </row>
    <row r="316" spans="1:233" ht="15" customHeight="1" x14ac:dyDescent="0.15">
      <c r="A316" s="67" t="s">
        <v>133</v>
      </c>
      <c r="B316" s="67"/>
      <c r="C316" s="67">
        <v>21916152</v>
      </c>
      <c r="D316" s="67" t="s">
        <v>850</v>
      </c>
      <c r="E316" s="61" t="s">
        <v>335</v>
      </c>
      <c r="F316" s="61" t="s">
        <v>176</v>
      </c>
      <c r="G316" s="67" t="s">
        <v>11</v>
      </c>
      <c r="H316" s="68">
        <v>84.625</v>
      </c>
      <c r="I316" s="68">
        <f t="shared" si="50"/>
        <v>95.419847328244273</v>
      </c>
      <c r="J316" s="67" t="s">
        <v>202</v>
      </c>
      <c r="K316" s="67"/>
      <c r="L316" s="69"/>
      <c r="M316" s="26"/>
      <c r="N316" s="68"/>
      <c r="O316" s="13" t="s">
        <v>851</v>
      </c>
      <c r="P316" s="67">
        <v>3</v>
      </c>
      <c r="Q316" s="13" t="s">
        <v>852</v>
      </c>
      <c r="R316" s="65">
        <v>90</v>
      </c>
      <c r="S316" s="26">
        <f t="shared" si="40"/>
        <v>100</v>
      </c>
      <c r="T316" s="63" t="s">
        <v>13</v>
      </c>
      <c r="U316" s="66">
        <f t="shared" si="51"/>
        <v>90.043893129770993</v>
      </c>
      <c r="HY316" s="1"/>
    </row>
    <row r="317" spans="1:233" ht="15" customHeight="1" x14ac:dyDescent="0.15">
      <c r="A317" s="67" t="s">
        <v>133</v>
      </c>
      <c r="B317" s="67"/>
      <c r="C317" s="67">
        <v>21916158</v>
      </c>
      <c r="D317" s="67" t="s">
        <v>853</v>
      </c>
      <c r="E317" s="61" t="s">
        <v>335</v>
      </c>
      <c r="F317" s="61" t="s">
        <v>176</v>
      </c>
      <c r="G317" s="67" t="s">
        <v>11</v>
      </c>
      <c r="H317" s="68">
        <v>86.5625</v>
      </c>
      <c r="I317" s="68">
        <f t="shared" si="50"/>
        <v>97.604496713159776</v>
      </c>
      <c r="J317" s="67" t="s">
        <v>202</v>
      </c>
      <c r="K317" s="67"/>
      <c r="L317" s="69"/>
      <c r="M317" s="26"/>
      <c r="N317" s="68"/>
      <c r="O317" s="13" t="s">
        <v>75</v>
      </c>
      <c r="P317" s="67"/>
      <c r="Q317" s="13" t="s">
        <v>854</v>
      </c>
      <c r="R317" s="65">
        <v>78</v>
      </c>
      <c r="S317" s="26">
        <f t="shared" si="40"/>
        <v>86.666666666666671</v>
      </c>
      <c r="T317" s="63"/>
      <c r="U317" s="66">
        <f t="shared" si="51"/>
        <v>87.823147699211844</v>
      </c>
      <c r="HY317" s="1"/>
    </row>
    <row r="318" spans="1:233" ht="15" customHeight="1" x14ac:dyDescent="0.15">
      <c r="A318" s="67" t="s">
        <v>133</v>
      </c>
      <c r="B318" s="67"/>
      <c r="C318" s="67">
        <v>21916122</v>
      </c>
      <c r="D318" s="67" t="s">
        <v>855</v>
      </c>
      <c r="E318" s="61" t="s">
        <v>335</v>
      </c>
      <c r="F318" s="61" t="s">
        <v>176</v>
      </c>
      <c r="G318" s="67" t="s">
        <v>11</v>
      </c>
      <c r="H318" s="68">
        <v>85</v>
      </c>
      <c r="I318" s="68">
        <f t="shared" si="50"/>
        <v>95.842682693066621</v>
      </c>
      <c r="J318" s="67" t="s">
        <v>202</v>
      </c>
      <c r="K318" s="67"/>
      <c r="L318" s="69"/>
      <c r="M318" s="26"/>
      <c r="N318" s="68"/>
      <c r="O318" s="13" t="s">
        <v>105</v>
      </c>
      <c r="P318" s="67">
        <v>4</v>
      </c>
      <c r="Q318" s="13"/>
      <c r="R318" s="65">
        <v>78</v>
      </c>
      <c r="S318" s="26">
        <f t="shared" si="40"/>
        <v>86.666666666666671</v>
      </c>
      <c r="T318" s="63"/>
      <c r="U318" s="66">
        <f t="shared" si="51"/>
        <v>87.589877885146635</v>
      </c>
      <c r="HY318" s="1"/>
    </row>
    <row r="319" spans="1:233" ht="15" customHeight="1" x14ac:dyDescent="0.15">
      <c r="A319" s="67" t="s">
        <v>133</v>
      </c>
      <c r="B319" s="67"/>
      <c r="C319" s="67">
        <v>21916154</v>
      </c>
      <c r="D319" s="67" t="s">
        <v>856</v>
      </c>
      <c r="E319" s="61" t="s">
        <v>335</v>
      </c>
      <c r="F319" s="61" t="s">
        <v>176</v>
      </c>
      <c r="G319" s="67" t="s">
        <v>11</v>
      </c>
      <c r="H319" s="68">
        <v>87.667000000000002</v>
      </c>
      <c r="I319" s="68">
        <f t="shared" si="50"/>
        <v>98.849887807683203</v>
      </c>
      <c r="J319" s="67" t="s">
        <v>202</v>
      </c>
      <c r="K319" s="67"/>
      <c r="L319" s="69"/>
      <c r="M319" s="26"/>
      <c r="N319" s="68"/>
      <c r="O319" s="13" t="s">
        <v>857</v>
      </c>
      <c r="P319" s="67">
        <v>5</v>
      </c>
      <c r="Q319" s="13"/>
      <c r="R319" s="65">
        <v>64</v>
      </c>
      <c r="S319" s="26">
        <f t="shared" si="40"/>
        <v>71.111111111111114</v>
      </c>
      <c r="T319" s="63" t="s">
        <v>21</v>
      </c>
      <c r="U319" s="66">
        <f t="shared" si="51"/>
        <v>86.444921465378243</v>
      </c>
      <c r="HY319" s="1"/>
    </row>
    <row r="320" spans="1:233" ht="15" customHeight="1" x14ac:dyDescent="0.15">
      <c r="A320" s="67" t="s">
        <v>133</v>
      </c>
      <c r="B320" s="67"/>
      <c r="C320" s="67">
        <v>21916159</v>
      </c>
      <c r="D320" s="67" t="s">
        <v>858</v>
      </c>
      <c r="E320" s="61" t="s">
        <v>335</v>
      </c>
      <c r="F320" s="61" t="s">
        <v>176</v>
      </c>
      <c r="G320" s="67" t="s">
        <v>11</v>
      </c>
      <c r="H320" s="68">
        <v>88.415999999999997</v>
      </c>
      <c r="I320" s="68">
        <f t="shared" si="50"/>
        <v>99.694430976355036</v>
      </c>
      <c r="J320" s="67" t="s">
        <v>202</v>
      </c>
      <c r="K320" s="67"/>
      <c r="L320" s="69"/>
      <c r="M320" s="26"/>
      <c r="N320" s="68"/>
      <c r="O320" s="13"/>
      <c r="P320" s="67"/>
      <c r="Q320" s="13" t="s">
        <v>859</v>
      </c>
      <c r="R320" s="65">
        <v>67</v>
      </c>
      <c r="S320" s="26">
        <f t="shared" si="40"/>
        <v>74.444444444444443</v>
      </c>
      <c r="T320" s="63"/>
      <c r="U320" s="66">
        <f t="shared" si="51"/>
        <v>86.536101683448521</v>
      </c>
      <c r="HY320" s="1"/>
    </row>
    <row r="321" spans="1:233" ht="15" customHeight="1" x14ac:dyDescent="0.15">
      <c r="A321" s="67" t="s">
        <v>133</v>
      </c>
      <c r="B321" s="67"/>
      <c r="C321" s="67">
        <v>21916123</v>
      </c>
      <c r="D321" s="67" t="s">
        <v>860</v>
      </c>
      <c r="E321" s="61" t="s">
        <v>335</v>
      </c>
      <c r="F321" s="61" t="s">
        <v>176</v>
      </c>
      <c r="G321" s="67" t="s">
        <v>11</v>
      </c>
      <c r="H321" s="68">
        <v>84.813000000000002</v>
      </c>
      <c r="I321" s="68">
        <f t="shared" si="50"/>
        <v>95.631828791141885</v>
      </c>
      <c r="J321" s="67" t="s">
        <v>202</v>
      </c>
      <c r="K321" s="67" t="s">
        <v>861</v>
      </c>
      <c r="L321" s="69"/>
      <c r="M321" s="68">
        <v>3</v>
      </c>
      <c r="N321" s="68">
        <f>M321/$M$343*100</f>
        <v>5.1622672677840109</v>
      </c>
      <c r="O321" s="13"/>
      <c r="P321" s="67"/>
      <c r="Q321" s="13" t="s">
        <v>862</v>
      </c>
      <c r="R321" s="65">
        <v>67</v>
      </c>
      <c r="S321" s="26">
        <f t="shared" si="40"/>
        <v>74.444444444444443</v>
      </c>
      <c r="T321" s="63"/>
      <c r="U321" s="66">
        <f t="shared" si="51"/>
        <v>83.950393517188516</v>
      </c>
      <c r="HY321" s="1"/>
    </row>
    <row r="322" spans="1:233" ht="15" customHeight="1" x14ac:dyDescent="0.15">
      <c r="A322" s="67" t="s">
        <v>133</v>
      </c>
      <c r="B322" s="67"/>
      <c r="C322" s="67">
        <v>21916151</v>
      </c>
      <c r="D322" s="67" t="s">
        <v>863</v>
      </c>
      <c r="E322" s="61" t="s">
        <v>335</v>
      </c>
      <c r="F322" s="61" t="s">
        <v>176</v>
      </c>
      <c r="G322" s="67" t="s">
        <v>11</v>
      </c>
      <c r="H322" s="68">
        <v>84.941000000000003</v>
      </c>
      <c r="I322" s="68">
        <f t="shared" si="50"/>
        <v>95.776156595667914</v>
      </c>
      <c r="J322" s="67" t="s">
        <v>202</v>
      </c>
      <c r="K322" s="67"/>
      <c r="L322" s="69"/>
      <c r="M322" s="68"/>
      <c r="N322" s="68"/>
      <c r="O322" s="13" t="s">
        <v>864</v>
      </c>
      <c r="P322" s="67">
        <v>2</v>
      </c>
      <c r="Q322" s="13" t="s">
        <v>865</v>
      </c>
      <c r="R322" s="65">
        <v>64</v>
      </c>
      <c r="S322" s="26">
        <f t="shared" si="40"/>
        <v>71.111111111111114</v>
      </c>
      <c r="T322" s="63"/>
      <c r="U322" s="66">
        <f t="shared" si="51"/>
        <v>83.543309616967534</v>
      </c>
      <c r="HY322" s="1"/>
    </row>
    <row r="323" spans="1:233" ht="15" customHeight="1" x14ac:dyDescent="0.15">
      <c r="A323" s="67" t="s">
        <v>133</v>
      </c>
      <c r="B323" s="67"/>
      <c r="C323" s="67">
        <v>21916119</v>
      </c>
      <c r="D323" s="67" t="s">
        <v>866</v>
      </c>
      <c r="E323" s="61" t="s">
        <v>335</v>
      </c>
      <c r="F323" s="61" t="s">
        <v>176</v>
      </c>
      <c r="G323" s="67" t="s">
        <v>11</v>
      </c>
      <c r="H323" s="68">
        <v>82.6875</v>
      </c>
      <c r="I323" s="68">
        <f t="shared" si="50"/>
        <v>93.235197943328785</v>
      </c>
      <c r="J323" s="67" t="s">
        <v>202</v>
      </c>
      <c r="K323" s="67"/>
      <c r="L323" s="69"/>
      <c r="M323" s="68"/>
      <c r="N323" s="68"/>
      <c r="O323" s="13" t="s">
        <v>867</v>
      </c>
      <c r="P323" s="67">
        <v>1</v>
      </c>
      <c r="Q323" s="13" t="s">
        <v>868</v>
      </c>
      <c r="R323" s="65">
        <v>64</v>
      </c>
      <c r="S323" s="26">
        <f t="shared" ref="S323:S386" si="52">R323/90*100</f>
        <v>71.111111111111114</v>
      </c>
      <c r="T323" s="63"/>
      <c r="U323" s="66">
        <f t="shared" si="51"/>
        <v>81.514638560330141</v>
      </c>
      <c r="HY323" s="1"/>
    </row>
    <row r="324" spans="1:233" ht="15" customHeight="1" x14ac:dyDescent="0.15">
      <c r="A324" s="22" t="s">
        <v>152</v>
      </c>
      <c r="B324" s="42"/>
      <c r="C324" s="22">
        <v>21816196</v>
      </c>
      <c r="D324" s="22" t="s">
        <v>158</v>
      </c>
      <c r="E324" s="22" t="s">
        <v>596</v>
      </c>
      <c r="F324" s="22" t="s">
        <v>1067</v>
      </c>
      <c r="G324" s="22" t="s">
        <v>11</v>
      </c>
      <c r="H324" s="19"/>
      <c r="I324" s="19"/>
      <c r="J324" s="22" t="s">
        <v>12</v>
      </c>
      <c r="K324" s="22"/>
      <c r="L324" s="42"/>
      <c r="M324" s="19"/>
      <c r="N324" s="19"/>
      <c r="O324" s="10" t="s">
        <v>869</v>
      </c>
      <c r="P324" s="22">
        <v>7</v>
      </c>
      <c r="Q324" s="10" t="s">
        <v>870</v>
      </c>
      <c r="R324" s="44">
        <v>76</v>
      </c>
      <c r="S324" s="19">
        <f t="shared" si="52"/>
        <v>84.444444444444443</v>
      </c>
      <c r="T324" s="22" t="s">
        <v>13</v>
      </c>
      <c r="U324" s="45">
        <f t="shared" ref="U324:U337" si="53">0.6*N324+0.4*(P324+S324*0.9)</f>
        <v>33.200000000000003</v>
      </c>
    </row>
    <row r="325" spans="1:233" ht="15" customHeight="1" x14ac:dyDescent="0.15">
      <c r="A325" s="22" t="s">
        <v>152</v>
      </c>
      <c r="B325" s="42"/>
      <c r="C325" s="22">
        <v>21816197</v>
      </c>
      <c r="D325" s="22" t="s">
        <v>165</v>
      </c>
      <c r="E325" s="22" t="s">
        <v>596</v>
      </c>
      <c r="F325" s="22" t="s">
        <v>1067</v>
      </c>
      <c r="G325" s="22" t="s">
        <v>11</v>
      </c>
      <c r="H325" s="19"/>
      <c r="I325" s="19"/>
      <c r="J325" s="22" t="s">
        <v>12</v>
      </c>
      <c r="K325" s="22"/>
      <c r="L325" s="42" t="s">
        <v>871</v>
      </c>
      <c r="M325" s="19"/>
      <c r="N325" s="19"/>
      <c r="O325" s="10" t="s">
        <v>872</v>
      </c>
      <c r="P325" s="22">
        <v>6</v>
      </c>
      <c r="Q325" s="10" t="s">
        <v>873</v>
      </c>
      <c r="R325" s="44">
        <v>77</v>
      </c>
      <c r="S325" s="19">
        <f t="shared" si="52"/>
        <v>85.555555555555557</v>
      </c>
      <c r="T325" s="22" t="s">
        <v>874</v>
      </c>
      <c r="U325" s="45">
        <f t="shared" si="53"/>
        <v>33.200000000000003</v>
      </c>
    </row>
    <row r="326" spans="1:233" ht="15" customHeight="1" x14ac:dyDescent="0.15">
      <c r="A326" s="22" t="s">
        <v>152</v>
      </c>
      <c r="B326" s="42"/>
      <c r="C326" s="22">
        <v>21816199</v>
      </c>
      <c r="D326" s="22" t="s">
        <v>161</v>
      </c>
      <c r="E326" s="22" t="s">
        <v>596</v>
      </c>
      <c r="F326" s="22" t="s">
        <v>1067</v>
      </c>
      <c r="G326" s="22" t="s">
        <v>11</v>
      </c>
      <c r="H326" s="19"/>
      <c r="I326" s="19"/>
      <c r="J326" s="22" t="s">
        <v>12</v>
      </c>
      <c r="K326" s="22"/>
      <c r="L326" s="42"/>
      <c r="M326" s="19"/>
      <c r="N326" s="19"/>
      <c r="O326" s="10"/>
      <c r="P326" s="22"/>
      <c r="Q326" s="10" t="s">
        <v>875</v>
      </c>
      <c r="R326" s="44">
        <v>68</v>
      </c>
      <c r="S326" s="19">
        <f t="shared" si="52"/>
        <v>75.555555555555557</v>
      </c>
      <c r="T326" s="22"/>
      <c r="U326" s="45">
        <f t="shared" si="53"/>
        <v>27.200000000000003</v>
      </c>
    </row>
    <row r="327" spans="1:233" ht="15" customHeight="1" x14ac:dyDescent="0.15">
      <c r="A327" s="22" t="s">
        <v>152</v>
      </c>
      <c r="B327" s="42"/>
      <c r="C327" s="22">
        <v>21816200</v>
      </c>
      <c r="D327" s="22" t="s">
        <v>166</v>
      </c>
      <c r="E327" s="22" t="s">
        <v>596</v>
      </c>
      <c r="F327" s="22" t="s">
        <v>1067</v>
      </c>
      <c r="G327" s="22" t="s">
        <v>11</v>
      </c>
      <c r="H327" s="19"/>
      <c r="I327" s="19"/>
      <c r="J327" s="22" t="s">
        <v>12</v>
      </c>
      <c r="K327" s="22" t="s">
        <v>876</v>
      </c>
      <c r="L327" s="42" t="s">
        <v>877</v>
      </c>
      <c r="M327" s="19">
        <v>13.8</v>
      </c>
      <c r="N327" s="19">
        <f>M327/$M$99*100</f>
        <v>43.071161048689142</v>
      </c>
      <c r="O327" s="10" t="s">
        <v>878</v>
      </c>
      <c r="P327" s="22"/>
      <c r="Q327" s="10" t="s">
        <v>879</v>
      </c>
      <c r="R327" s="44">
        <v>70</v>
      </c>
      <c r="S327" s="19">
        <f t="shared" si="52"/>
        <v>77.777777777777786</v>
      </c>
      <c r="T327" s="22" t="s">
        <v>15</v>
      </c>
      <c r="U327" s="45">
        <f t="shared" si="53"/>
        <v>53.842696629213492</v>
      </c>
    </row>
    <row r="328" spans="1:233" ht="15" customHeight="1" x14ac:dyDescent="0.15">
      <c r="A328" s="22" t="s">
        <v>152</v>
      </c>
      <c r="B328" s="42"/>
      <c r="C328" s="22">
        <v>21816204</v>
      </c>
      <c r="D328" s="22" t="s">
        <v>162</v>
      </c>
      <c r="E328" s="22" t="s">
        <v>596</v>
      </c>
      <c r="F328" s="22" t="s">
        <v>1067</v>
      </c>
      <c r="G328" s="22" t="s">
        <v>11</v>
      </c>
      <c r="H328" s="19"/>
      <c r="I328" s="19"/>
      <c r="J328" s="22" t="s">
        <v>12</v>
      </c>
      <c r="K328" s="22"/>
      <c r="L328" s="42" t="s">
        <v>880</v>
      </c>
      <c r="M328" s="19"/>
      <c r="N328" s="19"/>
      <c r="O328" s="10" t="s">
        <v>881</v>
      </c>
      <c r="P328" s="22"/>
      <c r="Q328" s="10" t="s">
        <v>882</v>
      </c>
      <c r="R328" s="44">
        <v>80</v>
      </c>
      <c r="S328" s="19">
        <f t="shared" si="52"/>
        <v>88.888888888888886</v>
      </c>
      <c r="T328" s="22" t="s">
        <v>27</v>
      </c>
      <c r="U328" s="45">
        <f t="shared" si="53"/>
        <v>32</v>
      </c>
    </row>
    <row r="329" spans="1:233" ht="15" customHeight="1" x14ac:dyDescent="0.15">
      <c r="A329" s="22" t="s">
        <v>152</v>
      </c>
      <c r="B329" s="42"/>
      <c r="C329" s="22">
        <v>21816205</v>
      </c>
      <c r="D329" s="22" t="s">
        <v>153</v>
      </c>
      <c r="E329" s="22" t="s">
        <v>596</v>
      </c>
      <c r="F329" s="22" t="s">
        <v>1067</v>
      </c>
      <c r="G329" s="22" t="s">
        <v>11</v>
      </c>
      <c r="H329" s="19"/>
      <c r="I329" s="19"/>
      <c r="J329" s="22" t="s">
        <v>12</v>
      </c>
      <c r="K329" s="22"/>
      <c r="L329" s="42"/>
      <c r="M329" s="19"/>
      <c r="N329" s="19"/>
      <c r="O329" s="10" t="s">
        <v>410</v>
      </c>
      <c r="P329" s="22">
        <v>9</v>
      </c>
      <c r="Q329" s="10" t="s">
        <v>883</v>
      </c>
      <c r="R329" s="44">
        <v>87</v>
      </c>
      <c r="S329" s="19">
        <f t="shared" si="52"/>
        <v>96.666666666666671</v>
      </c>
      <c r="T329" s="22" t="s">
        <v>1217</v>
      </c>
      <c r="U329" s="45">
        <f t="shared" si="53"/>
        <v>38.400000000000006</v>
      </c>
    </row>
    <row r="330" spans="1:233" ht="15" customHeight="1" x14ac:dyDescent="0.15">
      <c r="A330" s="22" t="s">
        <v>152</v>
      </c>
      <c r="B330" s="42"/>
      <c r="C330" s="22">
        <v>21816207</v>
      </c>
      <c r="D330" s="22" t="s">
        <v>155</v>
      </c>
      <c r="E330" s="22" t="s">
        <v>596</v>
      </c>
      <c r="F330" s="22" t="s">
        <v>1067</v>
      </c>
      <c r="G330" s="22" t="s">
        <v>11</v>
      </c>
      <c r="H330" s="19"/>
      <c r="I330" s="19"/>
      <c r="J330" s="22" t="s">
        <v>12</v>
      </c>
      <c r="K330" s="22"/>
      <c r="L330" s="42" t="s">
        <v>884</v>
      </c>
      <c r="M330" s="19"/>
      <c r="N330" s="19"/>
      <c r="O330" s="10"/>
      <c r="P330" s="22"/>
      <c r="Q330" s="10" t="s">
        <v>885</v>
      </c>
      <c r="R330" s="44">
        <v>68</v>
      </c>
      <c r="S330" s="19">
        <f t="shared" si="52"/>
        <v>75.555555555555557</v>
      </c>
      <c r="T330" s="22"/>
      <c r="U330" s="45">
        <f t="shared" si="53"/>
        <v>27.200000000000003</v>
      </c>
    </row>
    <row r="331" spans="1:233" ht="15" customHeight="1" x14ac:dyDescent="0.15">
      <c r="A331" s="22" t="s">
        <v>152</v>
      </c>
      <c r="B331" s="42"/>
      <c r="C331" s="22">
        <v>21816208</v>
      </c>
      <c r="D331" s="22" t="s">
        <v>160</v>
      </c>
      <c r="E331" s="22" t="s">
        <v>596</v>
      </c>
      <c r="F331" s="22" t="s">
        <v>1067</v>
      </c>
      <c r="G331" s="22" t="s">
        <v>11</v>
      </c>
      <c r="H331" s="19"/>
      <c r="I331" s="19"/>
      <c r="J331" s="22" t="s">
        <v>12</v>
      </c>
      <c r="K331" s="22"/>
      <c r="L331" s="42" t="s">
        <v>886</v>
      </c>
      <c r="M331" s="19"/>
      <c r="N331" s="19"/>
      <c r="O331" s="10"/>
      <c r="P331" s="22"/>
      <c r="Q331" s="10"/>
      <c r="R331" s="44">
        <v>66</v>
      </c>
      <c r="S331" s="19">
        <f t="shared" si="52"/>
        <v>73.333333333333329</v>
      </c>
      <c r="T331" s="22"/>
      <c r="U331" s="45">
        <f t="shared" si="53"/>
        <v>26.400000000000002</v>
      </c>
    </row>
    <row r="332" spans="1:233" ht="15" customHeight="1" x14ac:dyDescent="0.15">
      <c r="A332" s="22" t="s">
        <v>152</v>
      </c>
      <c r="B332" s="42"/>
      <c r="C332" s="22">
        <v>21816210</v>
      </c>
      <c r="D332" s="22" t="s">
        <v>154</v>
      </c>
      <c r="E332" s="22" t="s">
        <v>596</v>
      </c>
      <c r="F332" s="22" t="s">
        <v>1067</v>
      </c>
      <c r="G332" s="22" t="s">
        <v>11</v>
      </c>
      <c r="H332" s="19"/>
      <c r="I332" s="19"/>
      <c r="J332" s="22" t="s">
        <v>12</v>
      </c>
      <c r="K332" s="22"/>
      <c r="L332" s="42" t="s">
        <v>887</v>
      </c>
      <c r="M332" s="19"/>
      <c r="N332" s="19"/>
      <c r="O332" s="10" t="s">
        <v>888</v>
      </c>
      <c r="P332" s="22">
        <v>2</v>
      </c>
      <c r="Q332" s="10" t="s">
        <v>889</v>
      </c>
      <c r="R332" s="44">
        <v>76</v>
      </c>
      <c r="S332" s="19">
        <f t="shared" si="52"/>
        <v>84.444444444444443</v>
      </c>
      <c r="T332" s="22" t="s">
        <v>13</v>
      </c>
      <c r="U332" s="45">
        <f t="shared" si="53"/>
        <v>31.200000000000003</v>
      </c>
    </row>
    <row r="333" spans="1:233" ht="15" customHeight="1" x14ac:dyDescent="0.15">
      <c r="A333" s="22" t="s">
        <v>152</v>
      </c>
      <c r="B333" s="42"/>
      <c r="C333" s="22">
        <v>21816213</v>
      </c>
      <c r="D333" s="22" t="s">
        <v>890</v>
      </c>
      <c r="E333" s="22" t="s">
        <v>596</v>
      </c>
      <c r="F333" s="22" t="s">
        <v>1067</v>
      </c>
      <c r="G333" s="22" t="s">
        <v>11</v>
      </c>
      <c r="H333" s="19"/>
      <c r="I333" s="19"/>
      <c r="J333" s="22" t="s">
        <v>12</v>
      </c>
      <c r="K333" s="22" t="s">
        <v>891</v>
      </c>
      <c r="L333" s="42" t="s">
        <v>892</v>
      </c>
      <c r="M333" s="19">
        <v>19.585999999999999</v>
      </c>
      <c r="N333" s="19">
        <f>M333/$M$99*100</f>
        <v>61.129837702871406</v>
      </c>
      <c r="O333" s="10"/>
      <c r="P333" s="22"/>
      <c r="Q333" s="10" t="s">
        <v>893</v>
      </c>
      <c r="R333" s="44">
        <v>70</v>
      </c>
      <c r="S333" s="19">
        <f t="shared" si="52"/>
        <v>77.777777777777786</v>
      </c>
      <c r="T333" s="22" t="s">
        <v>15</v>
      </c>
      <c r="U333" s="45">
        <f t="shared" si="53"/>
        <v>64.677902621722851</v>
      </c>
    </row>
    <row r="334" spans="1:233" ht="15" customHeight="1" x14ac:dyDescent="0.15">
      <c r="A334" s="22" t="s">
        <v>152</v>
      </c>
      <c r="B334" s="42"/>
      <c r="C334" s="22">
        <v>21816214</v>
      </c>
      <c r="D334" s="22" t="s">
        <v>159</v>
      </c>
      <c r="E334" s="22" t="s">
        <v>596</v>
      </c>
      <c r="F334" s="22" t="s">
        <v>1067</v>
      </c>
      <c r="G334" s="22" t="s">
        <v>11</v>
      </c>
      <c r="H334" s="19"/>
      <c r="I334" s="19"/>
      <c r="J334" s="22" t="s">
        <v>12</v>
      </c>
      <c r="K334" s="22"/>
      <c r="L334" s="42"/>
      <c r="M334" s="19"/>
      <c r="N334" s="19"/>
      <c r="O334" s="10" t="s">
        <v>894</v>
      </c>
      <c r="P334" s="22">
        <v>7</v>
      </c>
      <c r="Q334" s="10" t="s">
        <v>895</v>
      </c>
      <c r="R334" s="44">
        <v>68</v>
      </c>
      <c r="S334" s="19">
        <f t="shared" si="52"/>
        <v>75.555555555555557</v>
      </c>
      <c r="T334" s="22" t="s">
        <v>1195</v>
      </c>
      <c r="U334" s="45">
        <f t="shared" si="53"/>
        <v>30</v>
      </c>
    </row>
    <row r="335" spans="1:233" ht="15" customHeight="1" x14ac:dyDescent="0.15">
      <c r="A335" s="22" t="s">
        <v>152</v>
      </c>
      <c r="B335" s="42"/>
      <c r="C335" s="22">
        <v>21816215</v>
      </c>
      <c r="D335" s="22" t="s">
        <v>157</v>
      </c>
      <c r="E335" s="22" t="s">
        <v>596</v>
      </c>
      <c r="F335" s="22" t="s">
        <v>1067</v>
      </c>
      <c r="G335" s="22" t="s">
        <v>11</v>
      </c>
      <c r="H335" s="19"/>
      <c r="I335" s="19"/>
      <c r="J335" s="22" t="s">
        <v>12</v>
      </c>
      <c r="K335" s="22"/>
      <c r="L335" s="42" t="s">
        <v>896</v>
      </c>
      <c r="M335" s="19"/>
      <c r="N335" s="19"/>
      <c r="O335" s="10" t="s">
        <v>897</v>
      </c>
      <c r="P335" s="22">
        <v>8</v>
      </c>
      <c r="Q335" s="10" t="s">
        <v>898</v>
      </c>
      <c r="R335" s="44">
        <v>69</v>
      </c>
      <c r="S335" s="19">
        <f t="shared" si="52"/>
        <v>76.666666666666671</v>
      </c>
      <c r="T335" s="22" t="s">
        <v>1195</v>
      </c>
      <c r="U335" s="45">
        <f t="shared" si="53"/>
        <v>30.8</v>
      </c>
    </row>
    <row r="336" spans="1:233" ht="15" customHeight="1" x14ac:dyDescent="0.15">
      <c r="A336" s="22" t="s">
        <v>152</v>
      </c>
      <c r="B336" s="42"/>
      <c r="C336" s="22">
        <v>21816216</v>
      </c>
      <c r="D336" s="22" t="s">
        <v>156</v>
      </c>
      <c r="E336" s="22" t="s">
        <v>596</v>
      </c>
      <c r="F336" s="22" t="s">
        <v>1067</v>
      </c>
      <c r="G336" s="22" t="s">
        <v>11</v>
      </c>
      <c r="H336" s="19"/>
      <c r="I336" s="19"/>
      <c r="J336" s="22" t="s">
        <v>12</v>
      </c>
      <c r="K336" s="22"/>
      <c r="L336" s="42" t="s">
        <v>899</v>
      </c>
      <c r="M336" s="19"/>
      <c r="N336" s="19"/>
      <c r="O336" s="10"/>
      <c r="P336" s="22"/>
      <c r="Q336" s="10" t="s">
        <v>900</v>
      </c>
      <c r="R336" s="44">
        <v>70</v>
      </c>
      <c r="S336" s="19">
        <f t="shared" si="52"/>
        <v>77.777777777777786</v>
      </c>
      <c r="T336" s="22"/>
      <c r="U336" s="45">
        <f t="shared" si="53"/>
        <v>28.000000000000007</v>
      </c>
    </row>
    <row r="337" spans="1:21" ht="15" customHeight="1" x14ac:dyDescent="0.15">
      <c r="A337" s="22" t="s">
        <v>152</v>
      </c>
      <c r="B337" s="42" t="s">
        <v>1055</v>
      </c>
      <c r="C337" s="22">
        <v>21816217</v>
      </c>
      <c r="D337" s="22" t="s">
        <v>163</v>
      </c>
      <c r="E337" s="22" t="s">
        <v>596</v>
      </c>
      <c r="F337" s="22" t="s">
        <v>1067</v>
      </c>
      <c r="G337" s="22" t="s">
        <v>11</v>
      </c>
      <c r="H337" s="19"/>
      <c r="I337" s="19"/>
      <c r="J337" s="22" t="s">
        <v>12</v>
      </c>
      <c r="K337" s="22" t="s">
        <v>1180</v>
      </c>
      <c r="L337" s="42" t="s">
        <v>901</v>
      </c>
      <c r="M337" s="19">
        <v>25.414000000000001</v>
      </c>
      <c r="N337" s="19">
        <f>M337/$M$99*100</f>
        <v>79.319600499375781</v>
      </c>
      <c r="O337" s="10" t="s">
        <v>164</v>
      </c>
      <c r="P337" s="22"/>
      <c r="Q337" s="10" t="s">
        <v>902</v>
      </c>
      <c r="R337" s="44">
        <v>75</v>
      </c>
      <c r="S337" s="19">
        <f t="shared" si="52"/>
        <v>83.333333333333343</v>
      </c>
      <c r="T337" s="22" t="s">
        <v>15</v>
      </c>
      <c r="U337" s="45">
        <f t="shared" si="53"/>
        <v>77.591760299625477</v>
      </c>
    </row>
    <row r="338" spans="1:21" ht="15" customHeight="1" x14ac:dyDescent="0.15">
      <c r="A338" s="22" t="s">
        <v>152</v>
      </c>
      <c r="B338" s="42"/>
      <c r="C338" s="22">
        <v>21916196</v>
      </c>
      <c r="D338" s="22" t="s">
        <v>903</v>
      </c>
      <c r="E338" s="42" t="s">
        <v>335</v>
      </c>
      <c r="F338" s="22" t="s">
        <v>1067</v>
      </c>
      <c r="G338" s="22" t="s">
        <v>11</v>
      </c>
      <c r="H338" s="19">
        <v>86.3</v>
      </c>
      <c r="I338" s="19">
        <f t="shared" ref="I338:I353" si="54">H338/$H$344*100</f>
        <v>94.835164835164832</v>
      </c>
      <c r="J338" s="22" t="s">
        <v>202</v>
      </c>
      <c r="K338" s="22"/>
      <c r="L338" s="42"/>
      <c r="M338" s="19"/>
      <c r="N338" s="48"/>
      <c r="O338" s="10" t="s">
        <v>904</v>
      </c>
      <c r="P338" s="22">
        <v>3</v>
      </c>
      <c r="Q338" s="10" t="s">
        <v>905</v>
      </c>
      <c r="R338" s="44">
        <v>85</v>
      </c>
      <c r="S338" s="19">
        <f t="shared" si="52"/>
        <v>94.444444444444443</v>
      </c>
      <c r="T338" s="22" t="s">
        <v>13</v>
      </c>
      <c r="U338" s="45">
        <f t="shared" ref="U338:U353" si="55">0.7*I338+0.05*N338+0.25*(P338+S338*0.9)</f>
        <v>88.384615384615373</v>
      </c>
    </row>
    <row r="339" spans="1:21" ht="15" customHeight="1" x14ac:dyDescent="0.15">
      <c r="A339" s="22" t="s">
        <v>152</v>
      </c>
      <c r="B339" s="42"/>
      <c r="C339" s="22">
        <v>21916197</v>
      </c>
      <c r="D339" s="22" t="s">
        <v>906</v>
      </c>
      <c r="E339" s="42" t="s">
        <v>335</v>
      </c>
      <c r="F339" s="22" t="s">
        <v>1067</v>
      </c>
      <c r="G339" s="22" t="s">
        <v>11</v>
      </c>
      <c r="H339" s="19">
        <v>86.2</v>
      </c>
      <c r="I339" s="19">
        <f t="shared" si="54"/>
        <v>94.72527472527473</v>
      </c>
      <c r="J339" s="22" t="s">
        <v>202</v>
      </c>
      <c r="K339" s="22"/>
      <c r="L339" s="42"/>
      <c r="M339" s="19"/>
      <c r="N339" s="48"/>
      <c r="O339" s="10"/>
      <c r="P339" s="22"/>
      <c r="Q339" s="10" t="s">
        <v>907</v>
      </c>
      <c r="R339" s="44">
        <v>67</v>
      </c>
      <c r="S339" s="19">
        <f t="shared" si="52"/>
        <v>74.444444444444443</v>
      </c>
      <c r="T339" s="22"/>
      <c r="U339" s="45">
        <f t="shared" si="55"/>
        <v>83.057692307692307</v>
      </c>
    </row>
    <row r="340" spans="1:21" ht="15" customHeight="1" x14ac:dyDescent="0.15">
      <c r="A340" s="22" t="s">
        <v>152</v>
      </c>
      <c r="B340" s="42"/>
      <c r="C340" s="22">
        <v>21916199</v>
      </c>
      <c r="D340" s="22" t="s">
        <v>908</v>
      </c>
      <c r="E340" s="42" t="s">
        <v>335</v>
      </c>
      <c r="F340" s="22" t="s">
        <v>1067</v>
      </c>
      <c r="G340" s="22" t="s">
        <v>11</v>
      </c>
      <c r="H340" s="19">
        <v>87</v>
      </c>
      <c r="I340" s="19">
        <f t="shared" si="54"/>
        <v>95.604395604395606</v>
      </c>
      <c r="J340" s="22" t="s">
        <v>202</v>
      </c>
      <c r="K340" s="22"/>
      <c r="L340" s="42"/>
      <c r="M340" s="19"/>
      <c r="N340" s="48"/>
      <c r="O340" s="10" t="s">
        <v>909</v>
      </c>
      <c r="P340" s="22">
        <v>3</v>
      </c>
      <c r="Q340" s="10" t="s">
        <v>910</v>
      </c>
      <c r="R340" s="44">
        <v>76</v>
      </c>
      <c r="S340" s="19">
        <f t="shared" si="52"/>
        <v>84.444444444444443</v>
      </c>
      <c r="T340" s="22"/>
      <c r="U340" s="45">
        <f t="shared" si="55"/>
        <v>86.67307692307692</v>
      </c>
    </row>
    <row r="341" spans="1:21" ht="15" customHeight="1" x14ac:dyDescent="0.15">
      <c r="A341" s="22" t="s">
        <v>152</v>
      </c>
      <c r="B341" s="42"/>
      <c r="C341" s="22">
        <v>21916200</v>
      </c>
      <c r="D341" s="22" t="s">
        <v>911</v>
      </c>
      <c r="E341" s="42" t="s">
        <v>335</v>
      </c>
      <c r="F341" s="22" t="s">
        <v>1067</v>
      </c>
      <c r="G341" s="22" t="s">
        <v>11</v>
      </c>
      <c r="H341" s="19">
        <v>90.72</v>
      </c>
      <c r="I341" s="19">
        <f t="shared" si="54"/>
        <v>99.692307692307693</v>
      </c>
      <c r="J341" s="22" t="s">
        <v>202</v>
      </c>
      <c r="K341" s="22"/>
      <c r="L341" s="42" t="s">
        <v>1068</v>
      </c>
      <c r="M341" s="19"/>
      <c r="N341" s="48"/>
      <c r="O341" s="10" t="s">
        <v>463</v>
      </c>
      <c r="P341" s="22">
        <v>2</v>
      </c>
      <c r="Q341" s="10"/>
      <c r="R341" s="44">
        <v>68</v>
      </c>
      <c r="S341" s="19">
        <f t="shared" si="52"/>
        <v>75.555555555555557</v>
      </c>
      <c r="T341" s="22"/>
      <c r="U341" s="45">
        <f t="shared" si="55"/>
        <v>87.284615384615378</v>
      </c>
    </row>
    <row r="342" spans="1:21" ht="15" customHeight="1" x14ac:dyDescent="0.15">
      <c r="A342" s="22" t="s">
        <v>152</v>
      </c>
      <c r="B342" s="42"/>
      <c r="C342" s="22">
        <v>21916203</v>
      </c>
      <c r="D342" s="22" t="s">
        <v>912</v>
      </c>
      <c r="E342" s="42" t="s">
        <v>335</v>
      </c>
      <c r="F342" s="22" t="s">
        <v>1067</v>
      </c>
      <c r="G342" s="22" t="s">
        <v>11</v>
      </c>
      <c r="H342" s="19">
        <v>87.72</v>
      </c>
      <c r="I342" s="19">
        <f t="shared" si="54"/>
        <v>96.395604395604394</v>
      </c>
      <c r="J342" s="22" t="s">
        <v>202</v>
      </c>
      <c r="K342" s="22"/>
      <c r="L342" s="42"/>
      <c r="M342" s="19"/>
      <c r="N342" s="48"/>
      <c r="O342" s="10"/>
      <c r="P342" s="22"/>
      <c r="Q342" s="10" t="s">
        <v>913</v>
      </c>
      <c r="R342" s="44">
        <v>69</v>
      </c>
      <c r="S342" s="19">
        <f t="shared" si="52"/>
        <v>76.666666666666671</v>
      </c>
      <c r="T342" s="22"/>
      <c r="U342" s="45">
        <f t="shared" si="55"/>
        <v>84.726923076923072</v>
      </c>
    </row>
    <row r="343" spans="1:21" ht="15" customHeight="1" x14ac:dyDescent="0.15">
      <c r="A343" s="22" t="s">
        <v>152</v>
      </c>
      <c r="B343" s="42" t="s">
        <v>1057</v>
      </c>
      <c r="C343" s="22">
        <v>21916204</v>
      </c>
      <c r="D343" s="22" t="s">
        <v>914</v>
      </c>
      <c r="E343" s="42" t="s">
        <v>335</v>
      </c>
      <c r="F343" s="22" t="s">
        <v>1067</v>
      </c>
      <c r="G343" s="22" t="s">
        <v>11</v>
      </c>
      <c r="H343" s="19">
        <v>90.3</v>
      </c>
      <c r="I343" s="19">
        <f t="shared" si="54"/>
        <v>99.230769230769226</v>
      </c>
      <c r="J343" s="22" t="s">
        <v>202</v>
      </c>
      <c r="K343" s="22" t="s">
        <v>915</v>
      </c>
      <c r="L343" s="42"/>
      <c r="M343" s="19">
        <v>58.113999999999997</v>
      </c>
      <c r="N343" s="48">
        <v>100</v>
      </c>
      <c r="O343" s="10"/>
      <c r="P343" s="22"/>
      <c r="Q343" s="10"/>
      <c r="R343" s="44">
        <v>62</v>
      </c>
      <c r="S343" s="19">
        <f t="shared" si="52"/>
        <v>68.888888888888886</v>
      </c>
      <c r="T343" s="22" t="s">
        <v>15</v>
      </c>
      <c r="U343" s="45">
        <f t="shared" si="55"/>
        <v>89.961538461538453</v>
      </c>
    </row>
    <row r="344" spans="1:21" ht="15" customHeight="1" x14ac:dyDescent="0.15">
      <c r="A344" s="22" t="s">
        <v>152</v>
      </c>
      <c r="B344" s="42"/>
      <c r="C344" s="22">
        <v>21916205</v>
      </c>
      <c r="D344" s="22" t="s">
        <v>916</v>
      </c>
      <c r="E344" s="42" t="s">
        <v>335</v>
      </c>
      <c r="F344" s="22" t="s">
        <v>1067</v>
      </c>
      <c r="G344" s="22" t="s">
        <v>11</v>
      </c>
      <c r="H344" s="19">
        <v>91</v>
      </c>
      <c r="I344" s="19">
        <f t="shared" si="54"/>
        <v>100</v>
      </c>
      <c r="J344" s="22" t="s">
        <v>202</v>
      </c>
      <c r="K344" s="22"/>
      <c r="L344" s="42"/>
      <c r="M344" s="19"/>
      <c r="N344" s="48"/>
      <c r="O344" s="10" t="s">
        <v>917</v>
      </c>
      <c r="P344" s="22">
        <v>5</v>
      </c>
      <c r="Q344" s="10" t="s">
        <v>918</v>
      </c>
      <c r="R344" s="44">
        <v>73</v>
      </c>
      <c r="S344" s="19">
        <f t="shared" si="52"/>
        <v>81.111111111111114</v>
      </c>
      <c r="T344" s="22" t="s">
        <v>15</v>
      </c>
      <c r="U344" s="45">
        <f t="shared" si="55"/>
        <v>89.5</v>
      </c>
    </row>
    <row r="345" spans="1:21" ht="15" customHeight="1" x14ac:dyDescent="0.15">
      <c r="A345" s="22" t="s">
        <v>152</v>
      </c>
      <c r="B345" s="42"/>
      <c r="C345" s="22">
        <v>21916206</v>
      </c>
      <c r="D345" s="22" t="s">
        <v>919</v>
      </c>
      <c r="E345" s="42" t="s">
        <v>335</v>
      </c>
      <c r="F345" s="22" t="s">
        <v>1067</v>
      </c>
      <c r="G345" s="22" t="s">
        <v>11</v>
      </c>
      <c r="H345" s="19">
        <v>87.14</v>
      </c>
      <c r="I345" s="19">
        <f t="shared" si="54"/>
        <v>95.758241758241752</v>
      </c>
      <c r="J345" s="22" t="s">
        <v>202</v>
      </c>
      <c r="K345" s="22"/>
      <c r="L345" s="42"/>
      <c r="M345" s="19"/>
      <c r="N345" s="48"/>
      <c r="O345" s="10" t="s">
        <v>920</v>
      </c>
      <c r="P345" s="22">
        <v>6</v>
      </c>
      <c r="Q345" s="10" t="s">
        <v>921</v>
      </c>
      <c r="R345" s="44">
        <v>82</v>
      </c>
      <c r="S345" s="19">
        <f t="shared" si="52"/>
        <v>91.111111111111114</v>
      </c>
      <c r="T345" s="22" t="s">
        <v>922</v>
      </c>
      <c r="U345" s="45">
        <f t="shared" si="55"/>
        <v>89.030769230769224</v>
      </c>
    </row>
    <row r="346" spans="1:21" ht="15" customHeight="1" x14ac:dyDescent="0.15">
      <c r="A346" s="22" t="s">
        <v>152</v>
      </c>
      <c r="B346" s="42"/>
      <c r="C346" s="22">
        <v>21916208</v>
      </c>
      <c r="D346" s="22" t="s">
        <v>923</v>
      </c>
      <c r="E346" s="42" t="s">
        <v>335</v>
      </c>
      <c r="F346" s="22" t="s">
        <v>1067</v>
      </c>
      <c r="G346" s="22" t="s">
        <v>11</v>
      </c>
      <c r="H346" s="19">
        <v>88.33</v>
      </c>
      <c r="I346" s="19">
        <f t="shared" si="54"/>
        <v>97.065934065934073</v>
      </c>
      <c r="J346" s="22" t="s">
        <v>202</v>
      </c>
      <c r="K346" s="22"/>
      <c r="L346" s="42"/>
      <c r="M346" s="19"/>
      <c r="N346" s="48"/>
      <c r="O346" s="10" t="s">
        <v>924</v>
      </c>
      <c r="P346" s="22">
        <v>8</v>
      </c>
      <c r="Q346" s="10" t="s">
        <v>925</v>
      </c>
      <c r="R346" s="44">
        <v>75</v>
      </c>
      <c r="S346" s="19">
        <f t="shared" si="52"/>
        <v>83.333333333333343</v>
      </c>
      <c r="T346" s="22" t="s">
        <v>13</v>
      </c>
      <c r="U346" s="45">
        <f t="shared" si="55"/>
        <v>88.696153846153848</v>
      </c>
    </row>
    <row r="347" spans="1:21" ht="15" customHeight="1" x14ac:dyDescent="0.15">
      <c r="A347" s="22" t="s">
        <v>152</v>
      </c>
      <c r="B347" s="42"/>
      <c r="C347" s="22">
        <v>21916209</v>
      </c>
      <c r="D347" s="22" t="s">
        <v>926</v>
      </c>
      <c r="E347" s="42" t="s">
        <v>335</v>
      </c>
      <c r="F347" s="22" t="s">
        <v>1067</v>
      </c>
      <c r="G347" s="22" t="s">
        <v>11</v>
      </c>
      <c r="H347" s="19">
        <v>86.56</v>
      </c>
      <c r="I347" s="19">
        <f t="shared" si="54"/>
        <v>95.120879120879124</v>
      </c>
      <c r="J347" s="22" t="s">
        <v>202</v>
      </c>
      <c r="K347" s="22"/>
      <c r="L347" s="42"/>
      <c r="M347" s="19"/>
      <c r="N347" s="48"/>
      <c r="O347" s="10" t="s">
        <v>927</v>
      </c>
      <c r="P347" s="22">
        <v>4</v>
      </c>
      <c r="Q347" s="10" t="s">
        <v>928</v>
      </c>
      <c r="R347" s="44">
        <v>70</v>
      </c>
      <c r="S347" s="19">
        <f t="shared" si="52"/>
        <v>77.777777777777786</v>
      </c>
      <c r="T347" s="22"/>
      <c r="U347" s="45">
        <f t="shared" si="55"/>
        <v>85.08461538461539</v>
      </c>
    </row>
    <row r="348" spans="1:21" ht="15" customHeight="1" x14ac:dyDescent="0.15">
      <c r="A348" s="22" t="s">
        <v>152</v>
      </c>
      <c r="B348" s="42" t="s">
        <v>1202</v>
      </c>
      <c r="C348" s="22">
        <v>21916210</v>
      </c>
      <c r="D348" s="22" t="s">
        <v>929</v>
      </c>
      <c r="E348" s="42" t="s">
        <v>335</v>
      </c>
      <c r="F348" s="22" t="s">
        <v>1067</v>
      </c>
      <c r="G348" s="22" t="s">
        <v>11</v>
      </c>
      <c r="H348" s="19">
        <v>89.05</v>
      </c>
      <c r="I348" s="19">
        <f t="shared" si="54"/>
        <v>97.857142857142847</v>
      </c>
      <c r="J348" s="22" t="s">
        <v>202</v>
      </c>
      <c r="K348" s="22" t="s">
        <v>930</v>
      </c>
      <c r="L348" s="42" t="s">
        <v>931</v>
      </c>
      <c r="M348" s="19">
        <v>17.024000000000001</v>
      </c>
      <c r="N348" s="48">
        <f>M348/$M$343*100</f>
        <v>29.294145988918334</v>
      </c>
      <c r="O348" s="10" t="s">
        <v>932</v>
      </c>
      <c r="P348" s="22">
        <v>8</v>
      </c>
      <c r="Q348" s="10" t="s">
        <v>933</v>
      </c>
      <c r="R348" s="44">
        <v>86</v>
      </c>
      <c r="S348" s="19">
        <f t="shared" si="52"/>
        <v>95.555555555555557</v>
      </c>
      <c r="T348" s="22" t="s">
        <v>15</v>
      </c>
      <c r="U348" s="45">
        <f t="shared" si="55"/>
        <v>93.464707299445905</v>
      </c>
    </row>
    <row r="349" spans="1:21" ht="15" customHeight="1" x14ac:dyDescent="0.15">
      <c r="A349" s="22" t="s">
        <v>152</v>
      </c>
      <c r="B349" s="42"/>
      <c r="C349" s="22">
        <v>21916211</v>
      </c>
      <c r="D349" s="22" t="s">
        <v>934</v>
      </c>
      <c r="E349" s="42" t="s">
        <v>335</v>
      </c>
      <c r="F349" s="22" t="s">
        <v>1067</v>
      </c>
      <c r="G349" s="22" t="s">
        <v>11</v>
      </c>
      <c r="H349" s="19">
        <v>88.88</v>
      </c>
      <c r="I349" s="19">
        <f t="shared" si="54"/>
        <v>97.670329670329664</v>
      </c>
      <c r="J349" s="22" t="s">
        <v>202</v>
      </c>
      <c r="K349" s="22"/>
      <c r="L349" s="42"/>
      <c r="M349" s="19"/>
      <c r="N349" s="48"/>
      <c r="O349" s="10" t="s">
        <v>935</v>
      </c>
      <c r="P349" s="22">
        <v>2</v>
      </c>
      <c r="Q349" s="10" t="s">
        <v>936</v>
      </c>
      <c r="R349" s="44">
        <v>70</v>
      </c>
      <c r="S349" s="19">
        <f t="shared" si="52"/>
        <v>77.777777777777786</v>
      </c>
      <c r="T349" s="22"/>
      <c r="U349" s="45">
        <f t="shared" si="55"/>
        <v>86.369230769230754</v>
      </c>
    </row>
    <row r="350" spans="1:21" ht="15" customHeight="1" x14ac:dyDescent="0.15">
      <c r="A350" s="22" t="s">
        <v>152</v>
      </c>
      <c r="B350" s="42"/>
      <c r="C350" s="22">
        <v>21916212</v>
      </c>
      <c r="D350" s="22" t="s">
        <v>937</v>
      </c>
      <c r="E350" s="42" t="s">
        <v>335</v>
      </c>
      <c r="F350" s="22" t="s">
        <v>1067</v>
      </c>
      <c r="G350" s="22" t="s">
        <v>11</v>
      </c>
      <c r="H350" s="19">
        <v>90</v>
      </c>
      <c r="I350" s="19">
        <f t="shared" si="54"/>
        <v>98.901098901098905</v>
      </c>
      <c r="J350" s="22" t="s">
        <v>202</v>
      </c>
      <c r="K350" s="22"/>
      <c r="L350" s="42"/>
      <c r="M350" s="19"/>
      <c r="N350" s="48"/>
      <c r="O350" s="10" t="s">
        <v>938</v>
      </c>
      <c r="P350" s="22">
        <v>3</v>
      </c>
      <c r="Q350" s="10" t="s">
        <v>939</v>
      </c>
      <c r="R350" s="44">
        <v>72</v>
      </c>
      <c r="S350" s="19">
        <f t="shared" si="52"/>
        <v>80</v>
      </c>
      <c r="T350" s="22"/>
      <c r="U350" s="45">
        <f t="shared" si="55"/>
        <v>87.980769230769226</v>
      </c>
    </row>
    <row r="351" spans="1:21" ht="15" customHeight="1" x14ac:dyDescent="0.15">
      <c r="A351" s="22" t="s">
        <v>152</v>
      </c>
      <c r="B351" s="42"/>
      <c r="C351" s="22">
        <v>21916213</v>
      </c>
      <c r="D351" s="22" t="s">
        <v>940</v>
      </c>
      <c r="E351" s="42" t="s">
        <v>335</v>
      </c>
      <c r="F351" s="22" t="s">
        <v>1067</v>
      </c>
      <c r="G351" s="22" t="s">
        <v>11</v>
      </c>
      <c r="H351" s="19">
        <v>87.41</v>
      </c>
      <c r="I351" s="19">
        <f t="shared" si="54"/>
        <v>96.054945054945051</v>
      </c>
      <c r="J351" s="22" t="s">
        <v>202</v>
      </c>
      <c r="K351" s="22"/>
      <c r="L351" s="42"/>
      <c r="M351" s="19"/>
      <c r="N351" s="48"/>
      <c r="O351" s="10" t="s">
        <v>941</v>
      </c>
      <c r="P351" s="22">
        <v>5</v>
      </c>
      <c r="Q351" s="10" t="s">
        <v>942</v>
      </c>
      <c r="R351" s="44">
        <v>87</v>
      </c>
      <c r="S351" s="19">
        <f t="shared" si="52"/>
        <v>96.666666666666671</v>
      </c>
      <c r="T351" s="22" t="s">
        <v>27</v>
      </c>
      <c r="U351" s="45">
        <f t="shared" si="55"/>
        <v>90.238461538461536</v>
      </c>
    </row>
    <row r="352" spans="1:21" ht="15" customHeight="1" x14ac:dyDescent="0.15">
      <c r="A352" s="22" t="s">
        <v>152</v>
      </c>
      <c r="B352" s="42"/>
      <c r="C352" s="22">
        <v>21916214</v>
      </c>
      <c r="D352" s="22" t="s">
        <v>943</v>
      </c>
      <c r="E352" s="42" t="s">
        <v>335</v>
      </c>
      <c r="F352" s="22" t="s">
        <v>1067</v>
      </c>
      <c r="G352" s="22" t="s">
        <v>11</v>
      </c>
      <c r="H352" s="19">
        <v>89.7</v>
      </c>
      <c r="I352" s="19">
        <f t="shared" si="54"/>
        <v>98.571428571428584</v>
      </c>
      <c r="J352" s="22" t="s">
        <v>202</v>
      </c>
      <c r="K352" s="22"/>
      <c r="L352" s="42" t="s">
        <v>944</v>
      </c>
      <c r="M352" s="19"/>
      <c r="N352" s="48"/>
      <c r="O352" s="10" t="s">
        <v>945</v>
      </c>
      <c r="P352" s="22">
        <v>3</v>
      </c>
      <c r="Q352" s="10" t="s">
        <v>946</v>
      </c>
      <c r="R352" s="44">
        <v>89</v>
      </c>
      <c r="S352" s="19">
        <f t="shared" si="52"/>
        <v>98.888888888888886</v>
      </c>
      <c r="T352" s="22" t="s">
        <v>15</v>
      </c>
      <c r="U352" s="45">
        <f t="shared" si="55"/>
        <v>92</v>
      </c>
    </row>
    <row r="353" spans="1:21" ht="15" customHeight="1" x14ac:dyDescent="0.15">
      <c r="A353" s="22" t="s">
        <v>152</v>
      </c>
      <c r="B353" s="42"/>
      <c r="C353" s="22">
        <v>21916215</v>
      </c>
      <c r="D353" s="22" t="s">
        <v>947</v>
      </c>
      <c r="E353" s="42" t="s">
        <v>335</v>
      </c>
      <c r="F353" s="22" t="s">
        <v>1067</v>
      </c>
      <c r="G353" s="22" t="s">
        <v>11</v>
      </c>
      <c r="H353" s="19">
        <v>87.67</v>
      </c>
      <c r="I353" s="19">
        <f t="shared" si="54"/>
        <v>96.340659340659343</v>
      </c>
      <c r="J353" s="22" t="s">
        <v>202</v>
      </c>
      <c r="K353" s="22"/>
      <c r="L353" s="42" t="s">
        <v>948</v>
      </c>
      <c r="M353" s="19"/>
      <c r="N353" s="48"/>
      <c r="O353" s="10" t="s">
        <v>949</v>
      </c>
      <c r="P353" s="22"/>
      <c r="Q353" s="10"/>
      <c r="R353" s="44">
        <v>70</v>
      </c>
      <c r="S353" s="19">
        <f t="shared" si="52"/>
        <v>77.777777777777786</v>
      </c>
      <c r="T353" s="22"/>
      <c r="U353" s="45">
        <f t="shared" si="55"/>
        <v>84.938461538461539</v>
      </c>
    </row>
    <row r="354" spans="1:21" ht="15" customHeight="1" x14ac:dyDescent="0.15">
      <c r="A354" s="70" t="s">
        <v>168</v>
      </c>
      <c r="B354" s="29"/>
      <c r="C354" s="70">
        <v>21916002</v>
      </c>
      <c r="D354" s="70" t="s">
        <v>950</v>
      </c>
      <c r="E354" s="70" t="s">
        <v>289</v>
      </c>
      <c r="F354" s="70" t="s">
        <v>1060</v>
      </c>
      <c r="G354" s="70" t="s">
        <v>11</v>
      </c>
      <c r="H354" s="28">
        <v>84.69</v>
      </c>
      <c r="I354" s="28">
        <v>93.797762764425727</v>
      </c>
      <c r="J354" s="70" t="s">
        <v>202</v>
      </c>
      <c r="K354" s="70"/>
      <c r="L354" s="29"/>
      <c r="M354" s="28"/>
      <c r="N354" s="71"/>
      <c r="O354" s="14"/>
      <c r="P354" s="70"/>
      <c r="Q354" s="14"/>
      <c r="R354" s="72">
        <v>70</v>
      </c>
      <c r="S354" s="28">
        <f t="shared" si="52"/>
        <v>77.777777777777786</v>
      </c>
      <c r="T354" s="70"/>
      <c r="U354" s="82">
        <f t="shared" ref="U354:U359" si="56">0.7*I354+0.15*N354+0.15*(P354+S354*0.9)</f>
        <v>76.158433935098003</v>
      </c>
    </row>
    <row r="355" spans="1:21" ht="15" customHeight="1" x14ac:dyDescent="0.15">
      <c r="A355" s="70" t="s">
        <v>168</v>
      </c>
      <c r="B355" s="29"/>
      <c r="C355" s="70">
        <v>21916012</v>
      </c>
      <c r="D355" s="70" t="s">
        <v>951</v>
      </c>
      <c r="E355" s="70" t="s">
        <v>289</v>
      </c>
      <c r="F355" s="70" t="s">
        <v>1060</v>
      </c>
      <c r="G355" s="70" t="s">
        <v>11</v>
      </c>
      <c r="H355" s="28">
        <v>90.29</v>
      </c>
      <c r="I355" s="28">
        <v>100</v>
      </c>
      <c r="J355" s="70" t="s">
        <v>202</v>
      </c>
      <c r="K355" s="70"/>
      <c r="L355" s="29"/>
      <c r="M355" s="28"/>
      <c r="N355" s="71"/>
      <c r="O355" s="14" t="s">
        <v>952</v>
      </c>
      <c r="P355" s="70">
        <v>3</v>
      </c>
      <c r="Q355" s="14" t="s">
        <v>953</v>
      </c>
      <c r="R355" s="72">
        <v>90</v>
      </c>
      <c r="S355" s="28">
        <f t="shared" si="52"/>
        <v>100</v>
      </c>
      <c r="T355" s="70" t="s">
        <v>1051</v>
      </c>
      <c r="U355" s="82">
        <f t="shared" si="56"/>
        <v>83.95</v>
      </c>
    </row>
    <row r="356" spans="1:21" ht="15" customHeight="1" x14ac:dyDescent="0.15">
      <c r="A356" s="70" t="s">
        <v>168</v>
      </c>
      <c r="B356" s="29"/>
      <c r="C356" s="70">
        <v>21916008</v>
      </c>
      <c r="D356" s="70" t="s">
        <v>954</v>
      </c>
      <c r="E356" s="70" t="s">
        <v>289</v>
      </c>
      <c r="F356" s="70" t="s">
        <v>1060</v>
      </c>
      <c r="G356" s="70" t="s">
        <v>11</v>
      </c>
      <c r="H356" s="28">
        <v>90.25</v>
      </c>
      <c r="I356" s="28">
        <v>99.955698305460174</v>
      </c>
      <c r="J356" s="70" t="s">
        <v>202</v>
      </c>
      <c r="K356" s="70"/>
      <c r="L356" s="29"/>
      <c r="M356" s="28"/>
      <c r="N356" s="71"/>
      <c r="O356" s="14" t="s">
        <v>59</v>
      </c>
      <c r="P356" s="70">
        <v>2</v>
      </c>
      <c r="Q356" s="14" t="s">
        <v>955</v>
      </c>
      <c r="R356" s="72">
        <v>80</v>
      </c>
      <c r="S356" s="28">
        <f t="shared" si="52"/>
        <v>88.888888888888886</v>
      </c>
      <c r="T356" s="70" t="s">
        <v>1045</v>
      </c>
      <c r="U356" s="82">
        <f t="shared" si="56"/>
        <v>82.268988813822119</v>
      </c>
    </row>
    <row r="357" spans="1:21" ht="15" customHeight="1" x14ac:dyDescent="0.15">
      <c r="A357" s="70" t="s">
        <v>168</v>
      </c>
      <c r="B357" s="29"/>
      <c r="C357" s="70">
        <v>21916005</v>
      </c>
      <c r="D357" s="70" t="s">
        <v>956</v>
      </c>
      <c r="E357" s="70" t="s">
        <v>289</v>
      </c>
      <c r="F357" s="70" t="s">
        <v>1060</v>
      </c>
      <c r="G357" s="70" t="s">
        <v>11</v>
      </c>
      <c r="H357" s="28">
        <v>86.76</v>
      </c>
      <c r="I357" s="28">
        <v>96.090375456861224</v>
      </c>
      <c r="J357" s="70" t="s">
        <v>202</v>
      </c>
      <c r="K357" s="70"/>
      <c r="L357" s="29"/>
      <c r="M357" s="28"/>
      <c r="N357" s="71"/>
      <c r="O357" s="14" t="s">
        <v>957</v>
      </c>
      <c r="P357" s="70">
        <v>5</v>
      </c>
      <c r="Q357" s="14" t="s">
        <v>958</v>
      </c>
      <c r="R357" s="72">
        <v>80</v>
      </c>
      <c r="S357" s="28">
        <f t="shared" si="52"/>
        <v>88.888888888888886</v>
      </c>
      <c r="T357" s="70" t="s">
        <v>1048</v>
      </c>
      <c r="U357" s="82">
        <f t="shared" si="56"/>
        <v>80.013262819802847</v>
      </c>
    </row>
    <row r="358" spans="1:21" ht="15" customHeight="1" x14ac:dyDescent="0.15">
      <c r="A358" s="70" t="s">
        <v>168</v>
      </c>
      <c r="B358" s="29"/>
      <c r="C358" s="70">
        <v>21916014</v>
      </c>
      <c r="D358" s="70" t="s">
        <v>959</v>
      </c>
      <c r="E358" s="70" t="s">
        <v>289</v>
      </c>
      <c r="F358" s="70" t="s">
        <v>1060</v>
      </c>
      <c r="G358" s="70" t="s">
        <v>11</v>
      </c>
      <c r="H358" s="28">
        <v>85.88</v>
      </c>
      <c r="I358" s="28">
        <v>95.115738176985261</v>
      </c>
      <c r="J358" s="70" t="s">
        <v>202</v>
      </c>
      <c r="K358" s="70"/>
      <c r="L358" s="29"/>
      <c r="M358" s="28"/>
      <c r="N358" s="71"/>
      <c r="O358" s="14" t="s">
        <v>960</v>
      </c>
      <c r="P358" s="70">
        <v>1</v>
      </c>
      <c r="Q358" s="14" t="s">
        <v>961</v>
      </c>
      <c r="R358" s="72">
        <v>80</v>
      </c>
      <c r="S358" s="28">
        <f t="shared" si="52"/>
        <v>88.888888888888886</v>
      </c>
      <c r="T358" s="70"/>
      <c r="U358" s="82">
        <f t="shared" si="56"/>
        <v>78.731016723889681</v>
      </c>
    </row>
    <row r="359" spans="1:21" ht="15" customHeight="1" x14ac:dyDescent="0.15">
      <c r="A359" s="70" t="s">
        <v>168</v>
      </c>
      <c r="B359" s="29"/>
      <c r="C359" s="70">
        <v>21916010</v>
      </c>
      <c r="D359" s="70" t="s">
        <v>962</v>
      </c>
      <c r="E359" s="70" t="s">
        <v>289</v>
      </c>
      <c r="F359" s="70" t="s">
        <v>1060</v>
      </c>
      <c r="G359" s="70" t="s">
        <v>11</v>
      </c>
      <c r="H359" s="28">
        <v>86.67</v>
      </c>
      <c r="I359" s="28">
        <v>95.990696644146638</v>
      </c>
      <c r="J359" s="70" t="s">
        <v>202</v>
      </c>
      <c r="K359" s="70"/>
      <c r="L359" s="29"/>
      <c r="M359" s="28"/>
      <c r="N359" s="71"/>
      <c r="O359" s="14"/>
      <c r="P359" s="70"/>
      <c r="Q359" s="14"/>
      <c r="R359" s="72">
        <v>70</v>
      </c>
      <c r="S359" s="28">
        <f t="shared" si="52"/>
        <v>77.777777777777786</v>
      </c>
      <c r="T359" s="70"/>
      <c r="U359" s="82">
        <f t="shared" si="56"/>
        <v>77.69348765090264</v>
      </c>
    </row>
    <row r="360" spans="1:21" ht="15" customHeight="1" x14ac:dyDescent="0.15">
      <c r="A360" s="70" t="s">
        <v>168</v>
      </c>
      <c r="B360" s="29"/>
      <c r="C360" s="70">
        <v>21816006</v>
      </c>
      <c r="D360" s="70" t="s">
        <v>963</v>
      </c>
      <c r="E360" s="29" t="s">
        <v>169</v>
      </c>
      <c r="F360" s="70" t="s">
        <v>1060</v>
      </c>
      <c r="G360" s="70" t="s">
        <v>11</v>
      </c>
      <c r="H360" s="28"/>
      <c r="I360" s="28"/>
      <c r="J360" s="70" t="s">
        <v>12</v>
      </c>
      <c r="K360" s="70" t="s">
        <v>1176</v>
      </c>
      <c r="L360" s="29" t="s">
        <v>964</v>
      </c>
      <c r="M360" s="28">
        <v>9.4190000000000005</v>
      </c>
      <c r="N360" s="73">
        <f>M360/$M$379*100</f>
        <v>20.215049147958965</v>
      </c>
      <c r="O360" s="14"/>
      <c r="P360" s="70"/>
      <c r="Q360" s="14"/>
      <c r="R360" s="72">
        <v>70</v>
      </c>
      <c r="S360" s="28">
        <f t="shared" si="52"/>
        <v>77.777777777777786</v>
      </c>
      <c r="T360" s="70" t="s">
        <v>1048</v>
      </c>
      <c r="U360" s="82">
        <f t="shared" ref="U360:U368" si="57">0.8*N360+0.2*(P360+S360*0.9)</f>
        <v>30.172039318367176</v>
      </c>
    </row>
    <row r="361" spans="1:21" ht="15" customHeight="1" x14ac:dyDescent="0.15">
      <c r="A361" s="70" t="s">
        <v>168</v>
      </c>
      <c r="B361" s="29"/>
      <c r="C361" s="70">
        <v>21816002</v>
      </c>
      <c r="D361" s="70" t="s">
        <v>965</v>
      </c>
      <c r="E361" s="29" t="s">
        <v>169</v>
      </c>
      <c r="F361" s="70" t="s">
        <v>1060</v>
      </c>
      <c r="G361" s="70" t="s">
        <v>11</v>
      </c>
      <c r="H361" s="28"/>
      <c r="I361" s="28"/>
      <c r="J361" s="70" t="s">
        <v>12</v>
      </c>
      <c r="K361" s="70" t="s">
        <v>966</v>
      </c>
      <c r="L361" s="29"/>
      <c r="M361" s="28">
        <v>11.354000000000001</v>
      </c>
      <c r="N361" s="73">
        <f>M361/$M$379*100</f>
        <v>24.367944370519812</v>
      </c>
      <c r="O361" s="14"/>
      <c r="P361" s="70"/>
      <c r="Q361" s="14"/>
      <c r="R361" s="72">
        <v>70</v>
      </c>
      <c r="S361" s="28">
        <f t="shared" si="52"/>
        <v>77.777777777777786</v>
      </c>
      <c r="T361" s="70" t="s">
        <v>1045</v>
      </c>
      <c r="U361" s="82">
        <f t="shared" si="57"/>
        <v>33.494355496415849</v>
      </c>
    </row>
    <row r="362" spans="1:21" ht="15" customHeight="1" x14ac:dyDescent="0.15">
      <c r="A362" s="29" t="s">
        <v>168</v>
      </c>
      <c r="B362" s="29"/>
      <c r="C362" s="29">
        <v>21816004</v>
      </c>
      <c r="D362" s="29" t="s">
        <v>173</v>
      </c>
      <c r="E362" s="29" t="s">
        <v>169</v>
      </c>
      <c r="F362" s="70" t="s">
        <v>1060</v>
      </c>
      <c r="G362" s="29" t="s">
        <v>11</v>
      </c>
      <c r="H362" s="73"/>
      <c r="I362" s="73"/>
      <c r="J362" s="29" t="s">
        <v>12</v>
      </c>
      <c r="K362" s="29" t="s">
        <v>1189</v>
      </c>
      <c r="L362" s="29"/>
      <c r="M362" s="28"/>
      <c r="N362" s="73"/>
      <c r="O362" s="14" t="s">
        <v>967</v>
      </c>
      <c r="P362" s="70"/>
      <c r="Q362" s="14"/>
      <c r="R362" s="74">
        <v>70</v>
      </c>
      <c r="S362" s="28">
        <f t="shared" si="52"/>
        <v>77.777777777777786</v>
      </c>
      <c r="T362" s="75"/>
      <c r="U362" s="82">
        <f t="shared" si="57"/>
        <v>14.000000000000004</v>
      </c>
    </row>
    <row r="363" spans="1:21" ht="15" customHeight="1" x14ac:dyDescent="0.15">
      <c r="A363" s="29" t="s">
        <v>168</v>
      </c>
      <c r="B363" s="29"/>
      <c r="C363" s="29">
        <v>11616020</v>
      </c>
      <c r="D363" s="29" t="s">
        <v>968</v>
      </c>
      <c r="E363" s="29" t="s">
        <v>513</v>
      </c>
      <c r="F363" s="70" t="s">
        <v>1060</v>
      </c>
      <c r="G363" s="29" t="s">
        <v>11</v>
      </c>
      <c r="H363" s="73"/>
      <c r="I363" s="73"/>
      <c r="J363" s="29" t="s">
        <v>12</v>
      </c>
      <c r="K363" s="29" t="s">
        <v>1188</v>
      </c>
      <c r="L363" s="29"/>
      <c r="M363" s="28"/>
      <c r="N363" s="73"/>
      <c r="O363" s="14"/>
      <c r="P363" s="70"/>
      <c r="Q363" s="14"/>
      <c r="R363" s="74">
        <v>70</v>
      </c>
      <c r="S363" s="28">
        <f t="shared" si="52"/>
        <v>77.777777777777786</v>
      </c>
      <c r="T363" s="29"/>
      <c r="U363" s="82">
        <f t="shared" si="57"/>
        <v>14.000000000000004</v>
      </c>
    </row>
    <row r="364" spans="1:21" ht="15" customHeight="1" x14ac:dyDescent="0.15">
      <c r="A364" s="29" t="s">
        <v>168</v>
      </c>
      <c r="B364" s="29"/>
      <c r="C364" s="29">
        <v>12016008</v>
      </c>
      <c r="D364" s="29" t="s">
        <v>174</v>
      </c>
      <c r="E364" s="29" t="s">
        <v>513</v>
      </c>
      <c r="F364" s="70" t="s">
        <v>1060</v>
      </c>
      <c r="G364" s="29" t="s">
        <v>11</v>
      </c>
      <c r="H364" s="73"/>
      <c r="I364" s="73"/>
      <c r="J364" s="29" t="s">
        <v>202</v>
      </c>
      <c r="K364" s="29"/>
      <c r="L364" s="29"/>
      <c r="M364" s="28"/>
      <c r="N364" s="73"/>
      <c r="O364" s="14"/>
      <c r="P364" s="70"/>
      <c r="Q364" s="14"/>
      <c r="R364" s="74">
        <v>69</v>
      </c>
      <c r="S364" s="28">
        <f t="shared" si="52"/>
        <v>76.666666666666671</v>
      </c>
      <c r="T364" s="75"/>
      <c r="U364" s="82">
        <f t="shared" si="57"/>
        <v>13.8</v>
      </c>
    </row>
    <row r="365" spans="1:21" ht="15" customHeight="1" x14ac:dyDescent="0.15">
      <c r="A365" s="29" t="s">
        <v>168</v>
      </c>
      <c r="B365" s="29" t="s">
        <v>1197</v>
      </c>
      <c r="C365" s="29">
        <v>12016007</v>
      </c>
      <c r="D365" s="29" t="s">
        <v>172</v>
      </c>
      <c r="E365" s="29" t="s">
        <v>513</v>
      </c>
      <c r="F365" s="70" t="s">
        <v>1060</v>
      </c>
      <c r="G365" s="29" t="s">
        <v>11</v>
      </c>
      <c r="H365" s="73"/>
      <c r="I365" s="73"/>
      <c r="J365" s="29" t="s">
        <v>202</v>
      </c>
      <c r="K365" s="29" t="s">
        <v>1179</v>
      </c>
      <c r="L365" s="29"/>
      <c r="M365" s="28">
        <v>83.036999999999992</v>
      </c>
      <c r="N365" s="73">
        <f>M365/$M$372*100</f>
        <v>54.240642759161275</v>
      </c>
      <c r="O365" s="14" t="s">
        <v>969</v>
      </c>
      <c r="P365" s="70"/>
      <c r="Q365" s="14" t="s">
        <v>970</v>
      </c>
      <c r="R365" s="74">
        <v>85</v>
      </c>
      <c r="S365" s="28">
        <f t="shared" si="52"/>
        <v>94.444444444444443</v>
      </c>
      <c r="T365" s="70" t="s">
        <v>1048</v>
      </c>
      <c r="U365" s="82">
        <f t="shared" si="57"/>
        <v>60.392514207329022</v>
      </c>
    </row>
    <row r="366" spans="1:21" ht="15" customHeight="1" x14ac:dyDescent="0.15">
      <c r="A366" s="29" t="s">
        <v>168</v>
      </c>
      <c r="B366" s="29"/>
      <c r="C366" s="29">
        <v>11916020</v>
      </c>
      <c r="D366" s="29" t="s">
        <v>171</v>
      </c>
      <c r="E366" s="29" t="s">
        <v>513</v>
      </c>
      <c r="F366" s="70" t="s">
        <v>1060</v>
      </c>
      <c r="G366" s="29" t="s">
        <v>11</v>
      </c>
      <c r="H366" s="73"/>
      <c r="I366" s="73"/>
      <c r="J366" s="29" t="s">
        <v>202</v>
      </c>
      <c r="K366" s="29" t="s">
        <v>971</v>
      </c>
      <c r="L366" s="29"/>
      <c r="M366" s="28">
        <v>26.716000000000001</v>
      </c>
      <c r="N366" s="73">
        <f>M366/$M$372*100</f>
        <v>17.451172512900907</v>
      </c>
      <c r="O366" s="14" t="s">
        <v>972</v>
      </c>
      <c r="P366" s="70"/>
      <c r="Q366" s="14"/>
      <c r="R366" s="74">
        <v>70</v>
      </c>
      <c r="S366" s="28">
        <f t="shared" si="52"/>
        <v>77.777777777777786</v>
      </c>
      <c r="T366" s="75"/>
      <c r="U366" s="82">
        <f t="shared" si="57"/>
        <v>27.960938010320731</v>
      </c>
    </row>
    <row r="367" spans="1:21" ht="15" customHeight="1" x14ac:dyDescent="0.15">
      <c r="A367" s="29" t="s">
        <v>168</v>
      </c>
      <c r="B367" s="29" t="s">
        <v>1197</v>
      </c>
      <c r="C367" s="29">
        <v>11916017</v>
      </c>
      <c r="D367" s="29" t="s">
        <v>973</v>
      </c>
      <c r="E367" s="29" t="s">
        <v>513</v>
      </c>
      <c r="F367" s="70" t="s">
        <v>1060</v>
      </c>
      <c r="G367" s="29" t="s">
        <v>11</v>
      </c>
      <c r="H367" s="73"/>
      <c r="I367" s="73"/>
      <c r="J367" s="29" t="s">
        <v>12</v>
      </c>
      <c r="K367" s="29" t="s">
        <v>1177</v>
      </c>
      <c r="L367" s="29" t="s">
        <v>964</v>
      </c>
      <c r="M367" s="28">
        <v>104.34599999999999</v>
      </c>
      <c r="N367" s="73">
        <f>M367/$M$372*100</f>
        <v>68.159905937683703</v>
      </c>
      <c r="O367" s="14"/>
      <c r="P367" s="70"/>
      <c r="Q367" s="14" t="s">
        <v>974</v>
      </c>
      <c r="R367" s="74">
        <v>85</v>
      </c>
      <c r="S367" s="28">
        <f t="shared" si="52"/>
        <v>94.444444444444443</v>
      </c>
      <c r="T367" s="29" t="s">
        <v>1052</v>
      </c>
      <c r="U367" s="82">
        <f t="shared" si="57"/>
        <v>71.527924750146965</v>
      </c>
    </row>
    <row r="368" spans="1:21" ht="15" customHeight="1" x14ac:dyDescent="0.15">
      <c r="A368" s="29" t="s">
        <v>168</v>
      </c>
      <c r="B368" s="29"/>
      <c r="C368" s="29">
        <v>11816003</v>
      </c>
      <c r="D368" s="29" t="s">
        <v>170</v>
      </c>
      <c r="E368" s="29" t="s">
        <v>513</v>
      </c>
      <c r="F368" s="70" t="s">
        <v>1060</v>
      </c>
      <c r="G368" s="29" t="s">
        <v>11</v>
      </c>
      <c r="H368" s="73"/>
      <c r="I368" s="73"/>
      <c r="J368" s="29" t="s">
        <v>12</v>
      </c>
      <c r="K368" s="29" t="s">
        <v>1178</v>
      </c>
      <c r="L368" s="29"/>
      <c r="M368" s="28">
        <v>25.684999999999999</v>
      </c>
      <c r="N368" s="73">
        <f>M368/$M$372*100</f>
        <v>16.777712456724799</v>
      </c>
      <c r="O368" s="14"/>
      <c r="P368" s="70"/>
      <c r="Q368" s="14"/>
      <c r="R368" s="74">
        <v>80</v>
      </c>
      <c r="S368" s="28">
        <f t="shared" si="52"/>
        <v>88.888888888888886</v>
      </c>
      <c r="T368" s="70" t="s">
        <v>1048</v>
      </c>
      <c r="U368" s="82">
        <f t="shared" si="57"/>
        <v>29.42216996537984</v>
      </c>
    </row>
    <row r="369" spans="1:233" ht="15" customHeight="1" x14ac:dyDescent="0.15">
      <c r="A369" s="29" t="s">
        <v>168</v>
      </c>
      <c r="B369" s="29"/>
      <c r="C369" s="29">
        <v>11916021</v>
      </c>
      <c r="D369" s="29" t="s">
        <v>975</v>
      </c>
      <c r="E369" s="70" t="s">
        <v>224</v>
      </c>
      <c r="F369" s="70" t="s">
        <v>1060</v>
      </c>
      <c r="G369" s="29" t="s">
        <v>11</v>
      </c>
      <c r="H369" s="73">
        <v>90.53</v>
      </c>
      <c r="I369" s="73">
        <f>H369/90.53*100</f>
        <v>100</v>
      </c>
      <c r="J369" s="29" t="s">
        <v>202</v>
      </c>
      <c r="K369" s="29"/>
      <c r="L369" s="29"/>
      <c r="M369" s="28"/>
      <c r="N369" s="73"/>
      <c r="O369" s="14" t="s">
        <v>976</v>
      </c>
      <c r="P369" s="70"/>
      <c r="Q369" s="14" t="s">
        <v>977</v>
      </c>
      <c r="R369" s="74">
        <v>80</v>
      </c>
      <c r="S369" s="28">
        <f t="shared" si="52"/>
        <v>88.888888888888886</v>
      </c>
      <c r="T369" s="70" t="s">
        <v>1048</v>
      </c>
      <c r="U369" s="82">
        <f>0.7*I369+0.15*N369+0.15*(P369+S369*0.9)</f>
        <v>82</v>
      </c>
    </row>
    <row r="370" spans="1:233" ht="15" customHeight="1" x14ac:dyDescent="0.15">
      <c r="A370" s="29" t="s">
        <v>168</v>
      </c>
      <c r="B370" s="29"/>
      <c r="C370" s="29">
        <v>11916018</v>
      </c>
      <c r="D370" s="29" t="s">
        <v>978</v>
      </c>
      <c r="E370" s="70" t="s">
        <v>224</v>
      </c>
      <c r="F370" s="70" t="s">
        <v>1060</v>
      </c>
      <c r="G370" s="29" t="s">
        <v>11</v>
      </c>
      <c r="H370" s="73">
        <v>83.7</v>
      </c>
      <c r="I370" s="73">
        <f>H370/90.53*100</f>
        <v>92.455539600132553</v>
      </c>
      <c r="J370" s="29" t="s">
        <v>202</v>
      </c>
      <c r="K370" s="29" t="s">
        <v>1186</v>
      </c>
      <c r="L370" s="29"/>
      <c r="M370" s="28"/>
      <c r="N370" s="73"/>
      <c r="O370" s="14"/>
      <c r="P370" s="70"/>
      <c r="Q370" s="14"/>
      <c r="R370" s="74">
        <v>70</v>
      </c>
      <c r="S370" s="28">
        <f t="shared" si="52"/>
        <v>77.777777777777786</v>
      </c>
      <c r="T370" s="29"/>
      <c r="U370" s="82">
        <f>0.7*I370+0.15*N370+0.15*(P370+S370*0.9)</f>
        <v>75.218877720092777</v>
      </c>
    </row>
    <row r="371" spans="1:233" ht="15" customHeight="1" x14ac:dyDescent="0.15">
      <c r="A371" s="29" t="s">
        <v>168</v>
      </c>
      <c r="B371" s="29"/>
      <c r="C371" s="29">
        <v>11916019</v>
      </c>
      <c r="D371" s="29" t="s">
        <v>979</v>
      </c>
      <c r="E371" s="70" t="s">
        <v>224</v>
      </c>
      <c r="F371" s="70" t="s">
        <v>1060</v>
      </c>
      <c r="G371" s="29" t="s">
        <v>11</v>
      </c>
      <c r="H371" s="73">
        <v>90.45</v>
      </c>
      <c r="I371" s="73">
        <f>H371/90.53*100</f>
        <v>99.911631503369051</v>
      </c>
      <c r="J371" s="29" t="s">
        <v>202</v>
      </c>
      <c r="K371" s="29"/>
      <c r="L371" s="29"/>
      <c r="M371" s="28"/>
      <c r="N371" s="73"/>
      <c r="O371" s="14" t="s">
        <v>980</v>
      </c>
      <c r="P371" s="75">
        <v>5.5</v>
      </c>
      <c r="Q371" s="14" t="s">
        <v>981</v>
      </c>
      <c r="R371" s="74">
        <v>90</v>
      </c>
      <c r="S371" s="28">
        <f t="shared" si="52"/>
        <v>100</v>
      </c>
      <c r="T371" s="29" t="s">
        <v>1051</v>
      </c>
      <c r="U371" s="82">
        <f>0.7*I371+0.15*N371+0.15*(P371+S371*0.9)</f>
        <v>84.263142052358333</v>
      </c>
    </row>
    <row r="372" spans="1:233" ht="15" customHeight="1" x14ac:dyDescent="0.15">
      <c r="A372" s="6" t="s">
        <v>175</v>
      </c>
      <c r="B372" s="6" t="s">
        <v>1058</v>
      </c>
      <c r="C372" s="6">
        <v>11816021</v>
      </c>
      <c r="D372" s="6" t="s">
        <v>177</v>
      </c>
      <c r="E372" s="6" t="s">
        <v>513</v>
      </c>
      <c r="F372" s="6" t="s">
        <v>1060</v>
      </c>
      <c r="G372" s="6" t="s">
        <v>11</v>
      </c>
      <c r="H372" s="30"/>
      <c r="I372" s="30"/>
      <c r="J372" s="6" t="s">
        <v>12</v>
      </c>
      <c r="K372" s="5" t="s">
        <v>982</v>
      </c>
      <c r="L372" s="76"/>
      <c r="M372" s="77">
        <v>153.09</v>
      </c>
      <c r="N372" s="30">
        <f>M372/$M$372*100</f>
        <v>100</v>
      </c>
      <c r="O372" s="15"/>
      <c r="P372" s="6"/>
      <c r="Q372" s="15" t="s">
        <v>983</v>
      </c>
      <c r="R372" s="31">
        <v>85</v>
      </c>
      <c r="S372" s="18">
        <f t="shared" si="52"/>
        <v>94.444444444444443</v>
      </c>
      <c r="T372" s="6" t="s">
        <v>15</v>
      </c>
      <c r="U372" s="83">
        <f>0.8*N372+0.2*(P372+S372*0.9)</f>
        <v>97</v>
      </c>
      <c r="HY372" s="1"/>
    </row>
    <row r="373" spans="1:233" ht="15" customHeight="1" x14ac:dyDescent="0.15">
      <c r="A373" s="6" t="s">
        <v>175</v>
      </c>
      <c r="B373" s="6" t="s">
        <v>1190</v>
      </c>
      <c r="C373" s="6">
        <v>11616083</v>
      </c>
      <c r="D373" s="6" t="s">
        <v>984</v>
      </c>
      <c r="E373" s="6" t="s">
        <v>513</v>
      </c>
      <c r="F373" s="6" t="s">
        <v>1060</v>
      </c>
      <c r="G373" s="6" t="s">
        <v>11</v>
      </c>
      <c r="H373" s="30"/>
      <c r="I373" s="30"/>
      <c r="J373" s="6" t="s">
        <v>12</v>
      </c>
      <c r="K373" s="5" t="s">
        <v>985</v>
      </c>
      <c r="L373" s="76" t="s">
        <v>986</v>
      </c>
      <c r="M373" s="77">
        <v>139.167</v>
      </c>
      <c r="N373" s="30">
        <f>M373/$M$372*100</f>
        <v>90.905349794238674</v>
      </c>
      <c r="O373" s="16"/>
      <c r="P373" s="6"/>
      <c r="Q373" s="15"/>
      <c r="R373" s="31">
        <v>70</v>
      </c>
      <c r="S373" s="18">
        <f t="shared" si="52"/>
        <v>77.777777777777786</v>
      </c>
      <c r="T373" s="6" t="s">
        <v>13</v>
      </c>
      <c r="U373" s="83">
        <f>0.8*N373+0.2*(P373+S373*0.9)</f>
        <v>86.724279835390945</v>
      </c>
      <c r="HY373" s="1"/>
    </row>
    <row r="374" spans="1:233" ht="15" customHeight="1" x14ac:dyDescent="0.15">
      <c r="A374" s="6" t="s">
        <v>175</v>
      </c>
      <c r="B374" s="6"/>
      <c r="C374" s="6">
        <v>11616082</v>
      </c>
      <c r="D374" s="6" t="s">
        <v>987</v>
      </c>
      <c r="E374" s="6" t="s">
        <v>513</v>
      </c>
      <c r="F374" s="6" t="s">
        <v>1060</v>
      </c>
      <c r="G374" s="6" t="s">
        <v>11</v>
      </c>
      <c r="H374" s="30"/>
      <c r="I374" s="30"/>
      <c r="J374" s="6" t="s">
        <v>12</v>
      </c>
      <c r="K374" s="5" t="s">
        <v>988</v>
      </c>
      <c r="L374" s="76"/>
      <c r="M374" s="77">
        <v>59.584000000000003</v>
      </c>
      <c r="N374" s="30">
        <f>M374/$M$372*100</f>
        <v>38.920896204846819</v>
      </c>
      <c r="O374" s="16"/>
      <c r="P374" s="6"/>
      <c r="Q374" s="15"/>
      <c r="R374" s="31">
        <v>70</v>
      </c>
      <c r="S374" s="18">
        <f t="shared" si="52"/>
        <v>77.777777777777786</v>
      </c>
      <c r="T374" s="6" t="s">
        <v>13</v>
      </c>
      <c r="U374" s="83">
        <f>0.8*N374+0.2*(P374+S374*0.9)</f>
        <v>45.136716963877461</v>
      </c>
      <c r="HY374" s="1"/>
    </row>
    <row r="375" spans="1:233" ht="15" customHeight="1" x14ac:dyDescent="0.15">
      <c r="A375" s="6" t="s">
        <v>175</v>
      </c>
      <c r="B375" s="6"/>
      <c r="C375" s="6">
        <v>11916114</v>
      </c>
      <c r="D375" s="6" t="s">
        <v>178</v>
      </c>
      <c r="E375" s="6" t="s">
        <v>513</v>
      </c>
      <c r="F375" s="6" t="s">
        <v>1060</v>
      </c>
      <c r="G375" s="6" t="s">
        <v>11</v>
      </c>
      <c r="H375" s="30"/>
      <c r="I375" s="30"/>
      <c r="J375" s="6" t="s">
        <v>202</v>
      </c>
      <c r="K375" s="6" t="s">
        <v>989</v>
      </c>
      <c r="L375" s="76" t="s">
        <v>1161</v>
      </c>
      <c r="M375" s="18">
        <v>52.714999999999996</v>
      </c>
      <c r="N375" s="30">
        <f>M375/$M$372*100</f>
        <v>34.433993075968381</v>
      </c>
      <c r="O375" s="16"/>
      <c r="P375" s="6"/>
      <c r="Q375" s="15" t="s">
        <v>990</v>
      </c>
      <c r="R375" s="31">
        <v>75</v>
      </c>
      <c r="S375" s="18">
        <f t="shared" si="52"/>
        <v>83.333333333333343</v>
      </c>
      <c r="T375" s="78"/>
      <c r="U375" s="83">
        <f>0.8*N375+0.2*(P375+S375*0.9)</f>
        <v>42.547194460774705</v>
      </c>
      <c r="HY375" s="1"/>
    </row>
    <row r="376" spans="1:233" ht="15" customHeight="1" x14ac:dyDescent="0.15">
      <c r="A376" s="6" t="s">
        <v>175</v>
      </c>
      <c r="B376" s="6" t="s">
        <v>1205</v>
      </c>
      <c r="C376" s="6">
        <v>11916117</v>
      </c>
      <c r="D376" s="6" t="s">
        <v>991</v>
      </c>
      <c r="E376" s="5" t="s">
        <v>224</v>
      </c>
      <c r="F376" s="6" t="s">
        <v>1060</v>
      </c>
      <c r="G376" s="6" t="s">
        <v>11</v>
      </c>
      <c r="H376" s="77">
        <v>83.1</v>
      </c>
      <c r="I376" s="30">
        <f>H376/89.06*100</f>
        <v>93.307882326521437</v>
      </c>
      <c r="J376" s="6" t="s">
        <v>202</v>
      </c>
      <c r="K376" s="6" t="s">
        <v>992</v>
      </c>
      <c r="L376" s="76" t="s">
        <v>1162</v>
      </c>
      <c r="M376" s="18">
        <v>89.484999999999999</v>
      </c>
      <c r="N376" s="30">
        <f>M376/$M$376*100</f>
        <v>100</v>
      </c>
      <c r="O376" s="16"/>
      <c r="P376" s="6"/>
      <c r="Q376" s="15" t="s">
        <v>993</v>
      </c>
      <c r="R376" s="31">
        <v>80</v>
      </c>
      <c r="S376" s="18">
        <f t="shared" si="52"/>
        <v>88.888888888888886</v>
      </c>
      <c r="T376" s="78" t="s">
        <v>13</v>
      </c>
      <c r="U376" s="83">
        <f>0.7*I376+0.15*N376+0.15*(P376+S376*0.9)</f>
        <v>92.315517628565004</v>
      </c>
      <c r="HY376" s="1"/>
    </row>
    <row r="377" spans="1:233" ht="15" customHeight="1" x14ac:dyDescent="0.15">
      <c r="A377" s="6" t="s">
        <v>175</v>
      </c>
      <c r="B377" s="6"/>
      <c r="C377" s="6">
        <v>11916115</v>
      </c>
      <c r="D377" s="6" t="s">
        <v>994</v>
      </c>
      <c r="E377" s="5" t="s">
        <v>224</v>
      </c>
      <c r="F377" s="6" t="s">
        <v>1060</v>
      </c>
      <c r="G377" s="6" t="s">
        <v>11</v>
      </c>
      <c r="H377" s="77">
        <v>89.06</v>
      </c>
      <c r="I377" s="30">
        <f>H377/89.06*100</f>
        <v>100</v>
      </c>
      <c r="J377" s="6" t="s">
        <v>202</v>
      </c>
      <c r="K377" s="6"/>
      <c r="L377" s="76"/>
      <c r="M377" s="77"/>
      <c r="N377" s="30"/>
      <c r="O377" s="16" t="s">
        <v>995</v>
      </c>
      <c r="P377" s="6">
        <v>8</v>
      </c>
      <c r="Q377" s="15" t="s">
        <v>996</v>
      </c>
      <c r="R377" s="31">
        <v>90</v>
      </c>
      <c r="S377" s="18">
        <f t="shared" si="52"/>
        <v>100</v>
      </c>
      <c r="T377" s="6" t="s">
        <v>1217</v>
      </c>
      <c r="U377" s="83">
        <f>0.7*I377+0.15*N377+0.15*(P377+S377*0.9)</f>
        <v>84.7</v>
      </c>
      <c r="HY377" s="1"/>
    </row>
    <row r="378" spans="1:233" ht="15" customHeight="1" x14ac:dyDescent="0.15">
      <c r="A378" s="6" t="s">
        <v>175</v>
      </c>
      <c r="B378" s="6"/>
      <c r="C378" s="6">
        <v>11916116</v>
      </c>
      <c r="D378" s="6" t="s">
        <v>997</v>
      </c>
      <c r="E378" s="5" t="s">
        <v>224</v>
      </c>
      <c r="F378" s="6" t="s">
        <v>1060</v>
      </c>
      <c r="G378" s="6" t="s">
        <v>11</v>
      </c>
      <c r="H378" s="77">
        <v>84.73</v>
      </c>
      <c r="I378" s="30">
        <f>H378/89.06*100</f>
        <v>95.13810913990568</v>
      </c>
      <c r="J378" s="5" t="s">
        <v>202</v>
      </c>
      <c r="K378" s="5"/>
      <c r="L378" s="76"/>
      <c r="M378" s="18"/>
      <c r="N378" s="30"/>
      <c r="O378" s="16" t="s">
        <v>458</v>
      </c>
      <c r="P378" s="6">
        <v>1</v>
      </c>
      <c r="Q378" s="15"/>
      <c r="R378" s="31">
        <v>70</v>
      </c>
      <c r="S378" s="18">
        <f t="shared" si="52"/>
        <v>77.777777777777786</v>
      </c>
      <c r="T378" s="6"/>
      <c r="U378" s="83">
        <f>0.7*I378+0.15*N378+0.15*(P378+S378*0.9)</f>
        <v>77.246676397933982</v>
      </c>
      <c r="HY378" s="1"/>
    </row>
    <row r="379" spans="1:233" ht="15" customHeight="1" x14ac:dyDescent="0.15">
      <c r="A379" s="6" t="s">
        <v>175</v>
      </c>
      <c r="B379" s="6" t="s">
        <v>1058</v>
      </c>
      <c r="C379" s="6">
        <v>21816106</v>
      </c>
      <c r="D379" s="6" t="s">
        <v>182</v>
      </c>
      <c r="E379" s="6" t="s">
        <v>169</v>
      </c>
      <c r="F379" s="6" t="s">
        <v>1060</v>
      </c>
      <c r="G379" s="6" t="s">
        <v>11</v>
      </c>
      <c r="H379" s="77"/>
      <c r="I379" s="30"/>
      <c r="J379" s="5" t="s">
        <v>12</v>
      </c>
      <c r="K379" s="5" t="s">
        <v>998</v>
      </c>
      <c r="L379" s="76"/>
      <c r="M379" s="18">
        <v>46.594000000000001</v>
      </c>
      <c r="N379" s="30">
        <f>M379/$M$379*100</f>
        <v>100</v>
      </c>
      <c r="O379" s="16" t="s">
        <v>999</v>
      </c>
      <c r="P379" s="6"/>
      <c r="Q379" s="15" t="s">
        <v>1000</v>
      </c>
      <c r="R379" s="31">
        <v>75</v>
      </c>
      <c r="S379" s="18">
        <f t="shared" si="52"/>
        <v>83.333333333333343</v>
      </c>
      <c r="T379" s="78" t="s">
        <v>15</v>
      </c>
      <c r="U379" s="83">
        <f>0.8*N379+0.2*(P379+S379*0.9)</f>
        <v>95</v>
      </c>
      <c r="HY379" s="1"/>
    </row>
    <row r="380" spans="1:233" ht="15" customHeight="1" x14ac:dyDescent="0.15">
      <c r="A380" s="6" t="s">
        <v>175</v>
      </c>
      <c r="B380" s="6" t="s">
        <v>1198</v>
      </c>
      <c r="C380" s="79">
        <v>21816108</v>
      </c>
      <c r="D380" s="6" t="s">
        <v>180</v>
      </c>
      <c r="E380" s="6" t="s">
        <v>169</v>
      </c>
      <c r="F380" s="6" t="s">
        <v>1060</v>
      </c>
      <c r="G380" s="6" t="s">
        <v>11</v>
      </c>
      <c r="H380" s="77"/>
      <c r="I380" s="30"/>
      <c r="J380" s="5" t="s">
        <v>12</v>
      </c>
      <c r="K380" s="5" t="s">
        <v>1001</v>
      </c>
      <c r="L380" s="76"/>
      <c r="M380" s="18">
        <v>31.707000000000001</v>
      </c>
      <c r="N380" s="30">
        <f>M380/$M$379*100</f>
        <v>68.049534274799328</v>
      </c>
      <c r="O380" s="16" t="s">
        <v>75</v>
      </c>
      <c r="P380" s="6"/>
      <c r="Q380" s="15" t="s">
        <v>1002</v>
      </c>
      <c r="R380" s="31">
        <v>75</v>
      </c>
      <c r="S380" s="18">
        <f t="shared" si="52"/>
        <v>83.333333333333343</v>
      </c>
      <c r="T380" s="6" t="s">
        <v>15</v>
      </c>
      <c r="U380" s="83">
        <f>0.8*N380+0.2*(P380+S380*0.9)</f>
        <v>69.439627419839468</v>
      </c>
      <c r="HY380" s="1"/>
    </row>
    <row r="381" spans="1:233" ht="15" customHeight="1" x14ac:dyDescent="0.15">
      <c r="A381" s="6" t="s">
        <v>175</v>
      </c>
      <c r="B381" s="6"/>
      <c r="C381" s="6">
        <v>21816109</v>
      </c>
      <c r="D381" s="6" t="s">
        <v>183</v>
      </c>
      <c r="E381" s="6" t="s">
        <v>169</v>
      </c>
      <c r="F381" s="6" t="s">
        <v>1060</v>
      </c>
      <c r="G381" s="6" t="s">
        <v>11</v>
      </c>
      <c r="H381" s="77"/>
      <c r="I381" s="30"/>
      <c r="J381" s="5" t="s">
        <v>12</v>
      </c>
      <c r="K381" s="5" t="s">
        <v>1003</v>
      </c>
      <c r="L381" s="76"/>
      <c r="M381" s="18">
        <v>24.158000000000001</v>
      </c>
      <c r="N381" s="30">
        <f>M381/$M$379*100</f>
        <v>51.84787740910847</v>
      </c>
      <c r="O381" s="16"/>
      <c r="P381" s="6"/>
      <c r="Q381" s="15" t="s">
        <v>1004</v>
      </c>
      <c r="R381" s="31">
        <v>80</v>
      </c>
      <c r="S381" s="18">
        <f t="shared" si="52"/>
        <v>88.888888888888886</v>
      </c>
      <c r="T381" s="78" t="s">
        <v>13</v>
      </c>
      <c r="U381" s="83">
        <f>0.8*N381+0.2*(P381+S381*0.9)</f>
        <v>57.478301927286779</v>
      </c>
      <c r="HY381" s="1"/>
    </row>
    <row r="382" spans="1:233" ht="15" customHeight="1" x14ac:dyDescent="0.15">
      <c r="A382" s="6" t="s">
        <v>175</v>
      </c>
      <c r="B382" s="6"/>
      <c r="C382" s="6">
        <v>21816110</v>
      </c>
      <c r="D382" s="6" t="s">
        <v>179</v>
      </c>
      <c r="E382" s="6" t="s">
        <v>169</v>
      </c>
      <c r="F382" s="6" t="s">
        <v>1060</v>
      </c>
      <c r="G382" s="6" t="s">
        <v>11</v>
      </c>
      <c r="H382" s="77"/>
      <c r="I382" s="30"/>
      <c r="J382" s="5" t="s">
        <v>12</v>
      </c>
      <c r="K382" s="5" t="s">
        <v>1005</v>
      </c>
      <c r="L382" s="76"/>
      <c r="M382" s="18">
        <v>23.088999999999999</v>
      </c>
      <c r="N382" s="30">
        <f>M382/$M$379*100</f>
        <v>49.553590591063227</v>
      </c>
      <c r="O382" s="16" t="s">
        <v>1006</v>
      </c>
      <c r="P382" s="6"/>
      <c r="Q382" s="15" t="s">
        <v>1007</v>
      </c>
      <c r="R382" s="31">
        <v>70</v>
      </c>
      <c r="S382" s="18">
        <f t="shared" si="52"/>
        <v>77.777777777777786</v>
      </c>
      <c r="T382" s="6"/>
      <c r="U382" s="83">
        <f>0.8*N382+0.2*(P382+S382*0.9)</f>
        <v>53.642872472850584</v>
      </c>
      <c r="HY382" s="1"/>
    </row>
    <row r="383" spans="1:233" ht="15" customHeight="1" x14ac:dyDescent="0.15">
      <c r="A383" s="6" t="s">
        <v>175</v>
      </c>
      <c r="B383" s="6"/>
      <c r="C383" s="6">
        <v>21816107</v>
      </c>
      <c r="D383" s="6" t="s">
        <v>181</v>
      </c>
      <c r="E383" s="6" t="s">
        <v>169</v>
      </c>
      <c r="F383" s="6" t="s">
        <v>1060</v>
      </c>
      <c r="G383" s="6" t="s">
        <v>11</v>
      </c>
      <c r="H383" s="77"/>
      <c r="I383" s="30"/>
      <c r="J383" s="6" t="s">
        <v>12</v>
      </c>
      <c r="K383" s="6" t="s">
        <v>1008</v>
      </c>
      <c r="L383" s="76"/>
      <c r="M383" s="18">
        <v>8.5429999999999993</v>
      </c>
      <c r="N383" s="30">
        <f>M383/$M$379*100</f>
        <v>18.334978752629091</v>
      </c>
      <c r="O383" s="16" t="s">
        <v>63</v>
      </c>
      <c r="P383" s="6"/>
      <c r="Q383" s="15" t="s">
        <v>1009</v>
      </c>
      <c r="R383" s="31">
        <v>80</v>
      </c>
      <c r="S383" s="18">
        <f t="shared" si="52"/>
        <v>88.888888888888886</v>
      </c>
      <c r="T383" s="78"/>
      <c r="U383" s="83">
        <f>0.8*N383+0.2*(P383+S383*0.9)</f>
        <v>30.667983002103274</v>
      </c>
      <c r="HY383" s="1"/>
    </row>
    <row r="384" spans="1:233" ht="15" customHeight="1" x14ac:dyDescent="0.15">
      <c r="A384" s="5" t="s">
        <v>175</v>
      </c>
      <c r="B384" s="6" t="s">
        <v>1200</v>
      </c>
      <c r="C384" s="5">
        <v>21916115</v>
      </c>
      <c r="D384" s="5" t="s">
        <v>1010</v>
      </c>
      <c r="E384" s="5" t="s">
        <v>289</v>
      </c>
      <c r="F384" s="6" t="s">
        <v>1060</v>
      </c>
      <c r="G384" s="5" t="s">
        <v>11</v>
      </c>
      <c r="H384" s="18">
        <v>86.916600000000003</v>
      </c>
      <c r="I384" s="18">
        <v>98.611980939414565</v>
      </c>
      <c r="J384" s="5" t="s">
        <v>202</v>
      </c>
      <c r="K384" s="5" t="s">
        <v>1011</v>
      </c>
      <c r="L384" s="76"/>
      <c r="M384" s="30">
        <v>28.434000000000001</v>
      </c>
      <c r="N384" s="30">
        <v>100</v>
      </c>
      <c r="O384" s="15"/>
      <c r="P384" s="6"/>
      <c r="Q384" s="15" t="s">
        <v>1012</v>
      </c>
      <c r="R384" s="31">
        <v>70</v>
      </c>
      <c r="S384" s="18">
        <f t="shared" si="52"/>
        <v>77.777777777777786</v>
      </c>
      <c r="T384" s="5" t="s">
        <v>13</v>
      </c>
      <c r="U384" s="83">
        <f t="shared" ref="U384:U389" si="58">0.7*I384+0.15*N384+0.15*(P384+S384*0.9)</f>
        <v>94.52838665759019</v>
      </c>
      <c r="HY384" s="1"/>
    </row>
    <row r="385" spans="1:233" ht="15" customHeight="1" x14ac:dyDescent="0.15">
      <c r="A385" s="5" t="s">
        <v>175</v>
      </c>
      <c r="B385" s="6"/>
      <c r="C385" s="5">
        <v>21916113</v>
      </c>
      <c r="D385" s="5" t="s">
        <v>1013</v>
      </c>
      <c r="E385" s="5" t="s">
        <v>289</v>
      </c>
      <c r="F385" s="6" t="s">
        <v>1060</v>
      </c>
      <c r="G385" s="5" t="s">
        <v>11</v>
      </c>
      <c r="H385" s="18">
        <v>87.83</v>
      </c>
      <c r="I385" s="18">
        <v>99.64828681642841</v>
      </c>
      <c r="J385" s="5" t="s">
        <v>202</v>
      </c>
      <c r="K385" s="5"/>
      <c r="L385" s="76"/>
      <c r="M385" s="18"/>
      <c r="N385" s="30"/>
      <c r="O385" s="15" t="s">
        <v>1014</v>
      </c>
      <c r="P385" s="6">
        <v>3</v>
      </c>
      <c r="Q385" s="15" t="s">
        <v>1015</v>
      </c>
      <c r="R385" s="31">
        <v>80</v>
      </c>
      <c r="S385" s="18">
        <f t="shared" si="52"/>
        <v>88.888888888888886</v>
      </c>
      <c r="T385" s="5" t="s">
        <v>13</v>
      </c>
      <c r="U385" s="83">
        <f t="shared" si="58"/>
        <v>82.203800771499886</v>
      </c>
      <c r="HY385" s="1"/>
    </row>
    <row r="386" spans="1:233" ht="15" customHeight="1" x14ac:dyDescent="0.15">
      <c r="A386" s="5" t="s">
        <v>175</v>
      </c>
      <c r="B386" s="6"/>
      <c r="C386" s="5">
        <v>21916111</v>
      </c>
      <c r="D386" s="5" t="s">
        <v>1016</v>
      </c>
      <c r="E386" s="5" t="s">
        <v>289</v>
      </c>
      <c r="F386" s="6" t="s">
        <v>1060</v>
      </c>
      <c r="G386" s="5" t="s">
        <v>11</v>
      </c>
      <c r="H386" s="18">
        <v>88.14</v>
      </c>
      <c r="I386" s="18">
        <v>100</v>
      </c>
      <c r="J386" s="5" t="s">
        <v>202</v>
      </c>
      <c r="K386" s="5"/>
      <c r="L386" s="76"/>
      <c r="M386" s="18"/>
      <c r="N386" s="30"/>
      <c r="O386" s="15" t="s">
        <v>463</v>
      </c>
      <c r="P386" s="6">
        <v>1</v>
      </c>
      <c r="Q386" s="15" t="s">
        <v>961</v>
      </c>
      <c r="R386" s="31">
        <v>70</v>
      </c>
      <c r="S386" s="18">
        <f t="shared" si="52"/>
        <v>77.777777777777786</v>
      </c>
      <c r="T386" s="5"/>
      <c r="U386" s="83">
        <f t="shared" si="58"/>
        <v>80.650000000000006</v>
      </c>
      <c r="HY386" s="1"/>
    </row>
    <row r="387" spans="1:233" ht="15" customHeight="1" x14ac:dyDescent="0.15">
      <c r="A387" s="5" t="s">
        <v>175</v>
      </c>
      <c r="B387" s="6"/>
      <c r="C387" s="5">
        <v>21916108</v>
      </c>
      <c r="D387" s="5" t="s">
        <v>1017</v>
      </c>
      <c r="E387" s="5" t="s">
        <v>289</v>
      </c>
      <c r="F387" s="6" t="s">
        <v>1060</v>
      </c>
      <c r="G387" s="5" t="s">
        <v>11</v>
      </c>
      <c r="H387" s="18">
        <v>84.1</v>
      </c>
      <c r="I387" s="18">
        <v>95.416383027002496</v>
      </c>
      <c r="J387" s="5" t="s">
        <v>202</v>
      </c>
      <c r="K387" s="5"/>
      <c r="L387" s="76"/>
      <c r="M387" s="18"/>
      <c r="N387" s="30"/>
      <c r="O387" s="15" t="s">
        <v>1018</v>
      </c>
      <c r="P387" s="6">
        <v>1</v>
      </c>
      <c r="Q387" s="15" t="s">
        <v>1019</v>
      </c>
      <c r="R387" s="31">
        <v>80</v>
      </c>
      <c r="S387" s="18">
        <f t="shared" ref="S387:S427" si="59">R387/90*100</f>
        <v>88.888888888888886</v>
      </c>
      <c r="T387" s="5"/>
      <c r="U387" s="83">
        <f t="shared" si="58"/>
        <v>78.941468118901753</v>
      </c>
      <c r="HY387" s="1"/>
    </row>
    <row r="388" spans="1:233" ht="15" customHeight="1" x14ac:dyDescent="0.15">
      <c r="A388" s="5" t="s">
        <v>175</v>
      </c>
      <c r="B388" s="6"/>
      <c r="C388" s="5">
        <v>21916110</v>
      </c>
      <c r="D388" s="5" t="s">
        <v>1020</v>
      </c>
      <c r="E388" s="5" t="s">
        <v>289</v>
      </c>
      <c r="F388" s="6" t="s">
        <v>1060</v>
      </c>
      <c r="G388" s="5" t="s">
        <v>11</v>
      </c>
      <c r="H388" s="18">
        <v>83.4</v>
      </c>
      <c r="I388" s="18">
        <v>94.622191967324724</v>
      </c>
      <c r="J388" s="5" t="s">
        <v>202</v>
      </c>
      <c r="K388" s="5"/>
      <c r="L388" s="76"/>
      <c r="M388" s="18"/>
      <c r="N388" s="30"/>
      <c r="O388" s="15" t="s">
        <v>28</v>
      </c>
      <c r="P388" s="6">
        <v>3</v>
      </c>
      <c r="Q388" s="15" t="s">
        <v>1021</v>
      </c>
      <c r="R388" s="31">
        <v>75</v>
      </c>
      <c r="S388" s="18">
        <f t="shared" si="59"/>
        <v>83.333333333333343</v>
      </c>
      <c r="T388" s="5"/>
      <c r="U388" s="83">
        <f t="shared" si="58"/>
        <v>77.935534377127311</v>
      </c>
      <c r="HY388" s="1"/>
    </row>
    <row r="389" spans="1:233" ht="15" customHeight="1" x14ac:dyDescent="0.15">
      <c r="A389" s="5" t="s">
        <v>175</v>
      </c>
      <c r="B389" s="6"/>
      <c r="C389" s="5">
        <v>21916112</v>
      </c>
      <c r="D389" s="5" t="s">
        <v>1022</v>
      </c>
      <c r="E389" s="5" t="s">
        <v>289</v>
      </c>
      <c r="F389" s="6" t="s">
        <v>1060</v>
      </c>
      <c r="G389" s="5" t="s">
        <v>11</v>
      </c>
      <c r="H389" s="18">
        <v>85.75</v>
      </c>
      <c r="I389" s="18">
        <v>97.288404810528704</v>
      </c>
      <c r="J389" s="5" t="s">
        <v>202</v>
      </c>
      <c r="K389" s="5"/>
      <c r="L389" s="76"/>
      <c r="M389" s="18"/>
      <c r="N389" s="30"/>
      <c r="O389" s="15" t="s">
        <v>33</v>
      </c>
      <c r="P389" s="6"/>
      <c r="Q389" s="15" t="s">
        <v>1023</v>
      </c>
      <c r="R389" s="31">
        <v>70</v>
      </c>
      <c r="S389" s="18">
        <f t="shared" si="59"/>
        <v>77.777777777777786</v>
      </c>
      <c r="T389" s="5"/>
      <c r="U389" s="83">
        <f t="shared" si="58"/>
        <v>78.601883367370093</v>
      </c>
      <c r="HY389" s="1"/>
    </row>
    <row r="390" spans="1:233" ht="15" customHeight="1" x14ac:dyDescent="0.15">
      <c r="A390" s="5" t="s">
        <v>175</v>
      </c>
      <c r="B390" s="6" t="s">
        <v>1204</v>
      </c>
      <c r="C390" s="5">
        <v>21816193</v>
      </c>
      <c r="D390" s="5" t="s">
        <v>184</v>
      </c>
      <c r="E390" s="5" t="s">
        <v>596</v>
      </c>
      <c r="F390" s="6" t="s">
        <v>1060</v>
      </c>
      <c r="G390" s="5" t="s">
        <v>11</v>
      </c>
      <c r="H390" s="18"/>
      <c r="I390" s="18"/>
      <c r="J390" s="5" t="s">
        <v>12</v>
      </c>
      <c r="K390" s="5" t="s">
        <v>1024</v>
      </c>
      <c r="L390" s="76"/>
      <c r="M390" s="30">
        <v>29.789000000000001</v>
      </c>
      <c r="N390" s="30">
        <f>M390/$M$99*100</f>
        <v>92.974406991260921</v>
      </c>
      <c r="O390" s="15" t="s">
        <v>1025</v>
      </c>
      <c r="P390" s="6">
        <v>4</v>
      </c>
      <c r="Q390" s="15" t="s">
        <v>1026</v>
      </c>
      <c r="R390" s="31">
        <v>85</v>
      </c>
      <c r="S390" s="18">
        <f t="shared" si="59"/>
        <v>94.444444444444443</v>
      </c>
      <c r="T390" s="5" t="s">
        <v>15</v>
      </c>
      <c r="U390" s="83">
        <f>0.6*N390+0.4*(P390+S390*0.9)</f>
        <v>91.384644194756561</v>
      </c>
      <c r="HY390" s="1"/>
    </row>
    <row r="391" spans="1:233" ht="15" customHeight="1" x14ac:dyDescent="0.15">
      <c r="A391" s="5" t="s">
        <v>175</v>
      </c>
      <c r="B391" s="6"/>
      <c r="C391" s="5">
        <v>21816192</v>
      </c>
      <c r="D391" s="5" t="s">
        <v>1027</v>
      </c>
      <c r="E391" s="5" t="s">
        <v>596</v>
      </c>
      <c r="F391" s="6" t="s">
        <v>1060</v>
      </c>
      <c r="G391" s="5" t="s">
        <v>11</v>
      </c>
      <c r="H391" s="18"/>
      <c r="I391" s="18"/>
      <c r="J391" s="5" t="s">
        <v>12</v>
      </c>
      <c r="K391" s="5" t="s">
        <v>1028</v>
      </c>
      <c r="L391" s="76"/>
      <c r="M391" s="30">
        <v>7.7</v>
      </c>
      <c r="N391" s="30">
        <f>M391/$M$99*100</f>
        <v>24.032459425717853</v>
      </c>
      <c r="O391" s="15"/>
      <c r="P391" s="6"/>
      <c r="Q391" s="15" t="s">
        <v>1029</v>
      </c>
      <c r="R391" s="31">
        <v>70</v>
      </c>
      <c r="S391" s="18">
        <f t="shared" si="59"/>
        <v>77.777777777777786</v>
      </c>
      <c r="T391" s="5" t="s">
        <v>13</v>
      </c>
      <c r="U391" s="83">
        <f>0.6*N391+0.4*(P391+S391*0.9)</f>
        <v>42.419475655430716</v>
      </c>
      <c r="HY391" s="1"/>
    </row>
    <row r="392" spans="1:233" ht="15.75" customHeight="1" x14ac:dyDescent="0.15">
      <c r="A392" s="5" t="s">
        <v>175</v>
      </c>
      <c r="B392" s="6"/>
      <c r="C392" s="5">
        <v>21816190</v>
      </c>
      <c r="D392" s="5" t="s">
        <v>1030</v>
      </c>
      <c r="E392" s="5" t="s">
        <v>596</v>
      </c>
      <c r="F392" s="6" t="s">
        <v>1060</v>
      </c>
      <c r="G392" s="5" t="s">
        <v>11</v>
      </c>
      <c r="H392" s="18"/>
      <c r="I392" s="18"/>
      <c r="J392" s="5" t="s">
        <v>12</v>
      </c>
      <c r="K392" s="5"/>
      <c r="L392" s="76"/>
      <c r="M392" s="18"/>
      <c r="N392" s="30"/>
      <c r="O392" s="15" t="s">
        <v>1031</v>
      </c>
      <c r="P392" s="6">
        <v>10</v>
      </c>
      <c r="Q392" s="15" t="s">
        <v>1032</v>
      </c>
      <c r="R392" s="31">
        <v>75</v>
      </c>
      <c r="S392" s="18">
        <f t="shared" si="59"/>
        <v>83.333333333333343</v>
      </c>
      <c r="T392" s="5"/>
      <c r="U392" s="83">
        <f>0.6*N392+0.4*(P392+S392*0.9)</f>
        <v>34.000000000000007</v>
      </c>
      <c r="HY392" s="1"/>
    </row>
    <row r="393" spans="1:233" ht="15" customHeight="1" x14ac:dyDescent="0.15">
      <c r="A393" s="5" t="s">
        <v>175</v>
      </c>
      <c r="B393" s="6"/>
      <c r="C393" s="5">
        <v>21916191</v>
      </c>
      <c r="D393" s="5" t="s">
        <v>1033</v>
      </c>
      <c r="E393" s="6" t="s">
        <v>335</v>
      </c>
      <c r="F393" s="6" t="s">
        <v>1060</v>
      </c>
      <c r="G393" s="5" t="s">
        <v>11</v>
      </c>
      <c r="H393" s="18">
        <v>86.2</v>
      </c>
      <c r="I393" s="18">
        <f>H393/$H$396*100</f>
        <v>98.345693097547056</v>
      </c>
      <c r="J393" s="5" t="s">
        <v>202</v>
      </c>
      <c r="K393" s="5" t="s">
        <v>1034</v>
      </c>
      <c r="L393" s="76"/>
      <c r="M393" s="30">
        <v>4.1900000000000004</v>
      </c>
      <c r="N393" s="30">
        <f>M393/$M$343*100</f>
        <v>7.2099666173383357</v>
      </c>
      <c r="O393" s="15" t="s">
        <v>1035</v>
      </c>
      <c r="P393" s="6">
        <v>5</v>
      </c>
      <c r="Q393" s="15" t="s">
        <v>1036</v>
      </c>
      <c r="R393" s="31">
        <v>90</v>
      </c>
      <c r="S393" s="18">
        <f t="shared" si="59"/>
        <v>100</v>
      </c>
      <c r="T393" s="5" t="s">
        <v>27</v>
      </c>
      <c r="U393" s="83">
        <f>0.7*I393+0.05*N393+0.25*(P393+S393*0.9)</f>
        <v>92.952483499149849</v>
      </c>
      <c r="HY393" s="1"/>
    </row>
    <row r="394" spans="1:233" ht="15" customHeight="1" x14ac:dyDescent="0.15">
      <c r="A394" s="5" t="s">
        <v>175</v>
      </c>
      <c r="B394" s="6"/>
      <c r="C394" s="5">
        <v>21916192</v>
      </c>
      <c r="D394" s="5" t="s">
        <v>1037</v>
      </c>
      <c r="E394" s="6" t="s">
        <v>335</v>
      </c>
      <c r="F394" s="6" t="s">
        <v>1060</v>
      </c>
      <c r="G394" s="5" t="s">
        <v>11</v>
      </c>
      <c r="H394" s="18">
        <v>86.5</v>
      </c>
      <c r="I394" s="18">
        <f>H394/$H$396*100</f>
        <v>98.687963491158001</v>
      </c>
      <c r="J394" s="5" t="s">
        <v>202</v>
      </c>
      <c r="K394" s="5"/>
      <c r="L394" s="76"/>
      <c r="M394" s="18"/>
      <c r="N394" s="30"/>
      <c r="O394" s="15" t="s">
        <v>1038</v>
      </c>
      <c r="P394" s="6">
        <v>1</v>
      </c>
      <c r="Q394" s="15" t="s">
        <v>1039</v>
      </c>
      <c r="R394" s="31">
        <v>80</v>
      </c>
      <c r="S394" s="18">
        <f t="shared" si="59"/>
        <v>88.888888888888886</v>
      </c>
      <c r="T394" s="5"/>
      <c r="U394" s="83">
        <f>0.7*I394+0.05*N394+0.25*(P394+S394*0.9)</f>
        <v>89.331574443810595</v>
      </c>
      <c r="HY394" s="1"/>
    </row>
    <row r="395" spans="1:233" ht="15" customHeight="1" x14ac:dyDescent="0.15">
      <c r="A395" s="5" t="s">
        <v>175</v>
      </c>
      <c r="B395" s="6"/>
      <c r="C395" s="5">
        <v>21916169</v>
      </c>
      <c r="D395" s="5" t="s">
        <v>1040</v>
      </c>
      <c r="E395" s="6" t="s">
        <v>335</v>
      </c>
      <c r="F395" s="6" t="s">
        <v>1060</v>
      </c>
      <c r="G395" s="5" t="s">
        <v>11</v>
      </c>
      <c r="H395" s="18">
        <v>87.25</v>
      </c>
      <c r="I395" s="18">
        <f>H395/$H$396*100</f>
        <v>99.543639475185387</v>
      </c>
      <c r="J395" s="5" t="s">
        <v>202</v>
      </c>
      <c r="K395" s="5"/>
      <c r="L395" s="76"/>
      <c r="M395" s="18"/>
      <c r="N395" s="30"/>
      <c r="O395" s="15" t="s">
        <v>28</v>
      </c>
      <c r="P395" s="6">
        <v>3</v>
      </c>
      <c r="Q395" s="15" t="s">
        <v>1041</v>
      </c>
      <c r="R395" s="31">
        <v>75</v>
      </c>
      <c r="S395" s="18">
        <f t="shared" si="59"/>
        <v>83.333333333333343</v>
      </c>
      <c r="T395" s="5"/>
      <c r="U395" s="83">
        <f>0.7*I395+0.05*N395+0.25*(P395+S395*0.9)</f>
        <v>89.180547632629768</v>
      </c>
      <c r="HY395" s="1"/>
    </row>
    <row r="396" spans="1:233" ht="15" customHeight="1" x14ac:dyDescent="0.15">
      <c r="A396" s="5" t="s">
        <v>175</v>
      </c>
      <c r="B396" s="6"/>
      <c r="C396" s="5">
        <v>21916171</v>
      </c>
      <c r="D396" s="5" t="s">
        <v>1042</v>
      </c>
      <c r="E396" s="6" t="s">
        <v>335</v>
      </c>
      <c r="F396" s="6" t="s">
        <v>1060</v>
      </c>
      <c r="G396" s="5" t="s">
        <v>11</v>
      </c>
      <c r="H396" s="18">
        <v>87.65</v>
      </c>
      <c r="I396" s="18">
        <f>H396/$H$396*100</f>
        <v>100</v>
      </c>
      <c r="J396" s="5" t="s">
        <v>202</v>
      </c>
      <c r="K396" s="5"/>
      <c r="L396" s="76"/>
      <c r="M396" s="18"/>
      <c r="N396" s="30"/>
      <c r="O396" s="15" t="s">
        <v>59</v>
      </c>
      <c r="P396" s="6">
        <v>1</v>
      </c>
      <c r="Q396" s="15" t="s">
        <v>1043</v>
      </c>
      <c r="R396" s="31">
        <v>75</v>
      </c>
      <c r="S396" s="18">
        <f t="shared" si="59"/>
        <v>83.333333333333343</v>
      </c>
      <c r="T396" s="5"/>
      <c r="U396" s="83">
        <f>0.7*I396+0.05*N396+0.25*(P396+S396*0.9)</f>
        <v>89</v>
      </c>
      <c r="HY396" s="1"/>
    </row>
    <row r="397" spans="1:233" ht="15" customHeight="1" x14ac:dyDescent="0.15">
      <c r="A397" s="32" t="s">
        <v>1071</v>
      </c>
      <c r="B397" s="33"/>
      <c r="C397" s="32">
        <v>12016070</v>
      </c>
      <c r="D397" s="32" t="s">
        <v>863</v>
      </c>
      <c r="E397" s="32" t="s">
        <v>513</v>
      </c>
      <c r="F397" s="32" t="s">
        <v>176</v>
      </c>
      <c r="G397" s="32" t="s">
        <v>11</v>
      </c>
      <c r="H397" s="34"/>
      <c r="I397" s="34"/>
      <c r="J397" s="32" t="s">
        <v>202</v>
      </c>
      <c r="K397" s="32" t="s">
        <v>1208</v>
      </c>
      <c r="L397" s="32"/>
      <c r="M397" s="34">
        <v>50.89</v>
      </c>
      <c r="N397" s="80">
        <f>M397/$M$372*100</f>
        <v>33.241883859167807</v>
      </c>
      <c r="O397" s="35" t="s">
        <v>1072</v>
      </c>
      <c r="P397" s="32"/>
      <c r="Q397" s="35" t="s">
        <v>1073</v>
      </c>
      <c r="R397" s="32">
        <v>89</v>
      </c>
      <c r="S397" s="34">
        <f t="shared" si="59"/>
        <v>98.888888888888886</v>
      </c>
      <c r="T397" s="32" t="s">
        <v>15</v>
      </c>
      <c r="U397" s="84">
        <f>0.8*N397+0.2*(P397+S397*0.9)</f>
        <v>44.393507087334243</v>
      </c>
    </row>
    <row r="398" spans="1:233" ht="15" customHeight="1" x14ac:dyDescent="0.15">
      <c r="A398" s="32" t="s">
        <v>1071</v>
      </c>
      <c r="B398" s="33"/>
      <c r="C398" s="32">
        <v>11616050</v>
      </c>
      <c r="D398" s="32" t="s">
        <v>1074</v>
      </c>
      <c r="E398" s="32" t="s">
        <v>513</v>
      </c>
      <c r="F398" s="32" t="s">
        <v>1075</v>
      </c>
      <c r="G398" s="32" t="s">
        <v>11</v>
      </c>
      <c r="H398" s="34"/>
      <c r="I398" s="34"/>
      <c r="J398" s="32" t="s">
        <v>12</v>
      </c>
      <c r="K398" s="32" t="s">
        <v>1076</v>
      </c>
      <c r="L398" s="32"/>
      <c r="M398" s="34">
        <v>48.854999999999997</v>
      </c>
      <c r="N398" s="80">
        <f>M398/$M$372*100</f>
        <v>31.91260043111895</v>
      </c>
      <c r="O398" s="35"/>
      <c r="P398" s="32"/>
      <c r="Q398" s="35" t="s">
        <v>1077</v>
      </c>
      <c r="R398" s="32">
        <v>80</v>
      </c>
      <c r="S398" s="34">
        <f t="shared" si="59"/>
        <v>88.888888888888886</v>
      </c>
      <c r="T398" s="32" t="s">
        <v>13</v>
      </c>
      <c r="U398" s="84">
        <f>0.8*N398+0.2*(P398+S398*0.9)</f>
        <v>41.530080344895161</v>
      </c>
    </row>
    <row r="399" spans="1:233" ht="15" customHeight="1" x14ac:dyDescent="0.15">
      <c r="A399" s="32" t="s">
        <v>1071</v>
      </c>
      <c r="B399" s="33"/>
      <c r="C399" s="32">
        <v>11716057</v>
      </c>
      <c r="D399" s="32" t="s">
        <v>1078</v>
      </c>
      <c r="E399" s="32" t="s">
        <v>513</v>
      </c>
      <c r="F399" s="32" t="s">
        <v>1075</v>
      </c>
      <c r="G399" s="32" t="s">
        <v>11</v>
      </c>
      <c r="H399" s="34"/>
      <c r="I399" s="34"/>
      <c r="J399" s="32" t="s">
        <v>202</v>
      </c>
      <c r="K399" s="32" t="s">
        <v>1209</v>
      </c>
      <c r="L399" s="32"/>
      <c r="M399" s="34">
        <v>25.123000000000001</v>
      </c>
      <c r="N399" s="80">
        <f>M399/$M$372*100</f>
        <v>16.410608139003202</v>
      </c>
      <c r="O399" s="35" t="s">
        <v>1079</v>
      </c>
      <c r="P399" s="32"/>
      <c r="Q399" s="35" t="s">
        <v>1080</v>
      </c>
      <c r="R399" s="32">
        <v>70</v>
      </c>
      <c r="S399" s="34">
        <f t="shared" si="59"/>
        <v>77.777777777777786</v>
      </c>
      <c r="T399" s="32" t="s">
        <v>13</v>
      </c>
      <c r="U399" s="84">
        <f>0.8*N399+0.2*(P399+S399*0.9)</f>
        <v>27.128486511202567</v>
      </c>
    </row>
    <row r="400" spans="1:233" ht="15" customHeight="1" x14ac:dyDescent="0.15">
      <c r="A400" s="32" t="s">
        <v>1071</v>
      </c>
      <c r="B400" s="33"/>
      <c r="C400" s="32">
        <v>11816014</v>
      </c>
      <c r="D400" s="32" t="s">
        <v>1081</v>
      </c>
      <c r="E400" s="32" t="s">
        <v>513</v>
      </c>
      <c r="F400" s="32" t="s">
        <v>1075</v>
      </c>
      <c r="G400" s="32" t="s">
        <v>11</v>
      </c>
      <c r="H400" s="34"/>
      <c r="I400" s="34"/>
      <c r="J400" s="32" t="s">
        <v>12</v>
      </c>
      <c r="K400" s="32" t="s">
        <v>1210</v>
      </c>
      <c r="L400" s="32"/>
      <c r="M400" s="34">
        <v>18.303999999999998</v>
      </c>
      <c r="N400" s="80">
        <f>M400/$M$372*100</f>
        <v>11.956365536612449</v>
      </c>
      <c r="O400" s="35"/>
      <c r="P400" s="32"/>
      <c r="Q400" s="35"/>
      <c r="R400" s="32">
        <v>70</v>
      </c>
      <c r="S400" s="34">
        <f t="shared" si="59"/>
        <v>77.777777777777786</v>
      </c>
      <c r="T400" s="32" t="s">
        <v>13</v>
      </c>
      <c r="U400" s="84">
        <f>0.8*N400+0.2*(P400+S400*0.9)</f>
        <v>23.565092429289962</v>
      </c>
    </row>
    <row r="401" spans="1:21" ht="15" customHeight="1" x14ac:dyDescent="0.15">
      <c r="A401" s="32" t="s">
        <v>1071</v>
      </c>
      <c r="B401" s="33"/>
      <c r="C401" s="32">
        <v>11916071</v>
      </c>
      <c r="D401" s="32" t="s">
        <v>1082</v>
      </c>
      <c r="E401" s="32" t="s">
        <v>224</v>
      </c>
      <c r="F401" s="32" t="s">
        <v>1075</v>
      </c>
      <c r="G401" s="32" t="s">
        <v>11</v>
      </c>
      <c r="H401" s="34">
        <v>89.28</v>
      </c>
      <c r="I401" s="34">
        <f>H401/$H$401*100</f>
        <v>100</v>
      </c>
      <c r="J401" s="32" t="s">
        <v>202</v>
      </c>
      <c r="K401" s="32"/>
      <c r="L401" s="32"/>
      <c r="M401" s="34"/>
      <c r="N401" s="34"/>
      <c r="O401" s="35" t="s">
        <v>1083</v>
      </c>
      <c r="P401" s="32"/>
      <c r="Q401" s="35" t="s">
        <v>1084</v>
      </c>
      <c r="R401" s="32">
        <v>80</v>
      </c>
      <c r="S401" s="34">
        <f t="shared" si="59"/>
        <v>88.888888888888886</v>
      </c>
      <c r="T401" s="32"/>
      <c r="U401" s="84">
        <f>0.7*I401+0.15*N401+0.15*(P401+S401*0.9)</f>
        <v>82</v>
      </c>
    </row>
    <row r="402" spans="1:21" ht="15" customHeight="1" x14ac:dyDescent="0.15">
      <c r="A402" s="32" t="s">
        <v>1071</v>
      </c>
      <c r="B402" s="33"/>
      <c r="C402" s="32">
        <v>11916075</v>
      </c>
      <c r="D402" s="32" t="s">
        <v>1085</v>
      </c>
      <c r="E402" s="32" t="s">
        <v>224</v>
      </c>
      <c r="F402" s="32" t="s">
        <v>1075</v>
      </c>
      <c r="G402" s="32" t="s">
        <v>11</v>
      </c>
      <c r="H402" s="34">
        <v>88.5</v>
      </c>
      <c r="I402" s="34">
        <f>H402/$H$401*100</f>
        <v>99.126344086021504</v>
      </c>
      <c r="J402" s="32" t="s">
        <v>202</v>
      </c>
      <c r="K402" s="32"/>
      <c r="L402" s="32"/>
      <c r="M402" s="34"/>
      <c r="N402" s="34"/>
      <c r="O402" s="35" t="s">
        <v>1086</v>
      </c>
      <c r="P402" s="32"/>
      <c r="Q402" s="35" t="s">
        <v>1087</v>
      </c>
      <c r="R402" s="32">
        <v>80</v>
      </c>
      <c r="S402" s="34">
        <f t="shared" si="59"/>
        <v>88.888888888888886</v>
      </c>
      <c r="T402" s="32"/>
      <c r="U402" s="84">
        <f>0.7*I402+0.15*N402+0.15*(P402+S402*0.9)</f>
        <v>81.388440860215042</v>
      </c>
    </row>
    <row r="403" spans="1:21" ht="15" customHeight="1" x14ac:dyDescent="0.15">
      <c r="A403" s="32" t="s">
        <v>1071</v>
      </c>
      <c r="B403" s="33"/>
      <c r="C403" s="32">
        <v>11916072</v>
      </c>
      <c r="D403" s="32" t="s">
        <v>1088</v>
      </c>
      <c r="E403" s="32" t="s">
        <v>224</v>
      </c>
      <c r="F403" s="32" t="s">
        <v>1075</v>
      </c>
      <c r="G403" s="32" t="s">
        <v>11</v>
      </c>
      <c r="H403" s="34">
        <v>85.4</v>
      </c>
      <c r="I403" s="34">
        <f>H403/$H$401*100</f>
        <v>95.65412186379929</v>
      </c>
      <c r="J403" s="32" t="s">
        <v>202</v>
      </c>
      <c r="K403" s="32"/>
      <c r="L403" s="32"/>
      <c r="M403" s="34"/>
      <c r="N403" s="34"/>
      <c r="O403" s="35"/>
      <c r="P403" s="32"/>
      <c r="Q403" s="35"/>
      <c r="R403" s="32">
        <v>70</v>
      </c>
      <c r="S403" s="34">
        <f t="shared" si="59"/>
        <v>77.777777777777786</v>
      </c>
      <c r="T403" s="32"/>
      <c r="U403" s="84">
        <f>0.7*I403+0.15*N403+0.15*(P403+S403*0.9)</f>
        <v>77.457885304659499</v>
      </c>
    </row>
    <row r="404" spans="1:21" ht="15" customHeight="1" x14ac:dyDescent="0.15">
      <c r="A404" s="32" t="s">
        <v>1071</v>
      </c>
      <c r="B404" s="33"/>
      <c r="C404" s="32">
        <v>21816066</v>
      </c>
      <c r="D404" s="32" t="s">
        <v>1089</v>
      </c>
      <c r="E404" s="32" t="s">
        <v>169</v>
      </c>
      <c r="F404" s="32" t="s">
        <v>1075</v>
      </c>
      <c r="G404" s="32" t="s">
        <v>11</v>
      </c>
      <c r="H404" s="34"/>
      <c r="I404" s="34"/>
      <c r="J404" s="32" t="s">
        <v>12</v>
      </c>
      <c r="K404" s="32" t="s">
        <v>1211</v>
      </c>
      <c r="L404" s="32"/>
      <c r="M404" s="34">
        <v>18.924999999999997</v>
      </c>
      <c r="N404" s="80">
        <f>M404/$M$379*100</f>
        <v>40.616817616002052</v>
      </c>
      <c r="O404" s="35"/>
      <c r="P404" s="32"/>
      <c r="Q404" s="35" t="s">
        <v>1090</v>
      </c>
      <c r="R404" s="32">
        <v>85</v>
      </c>
      <c r="S404" s="34">
        <f t="shared" si="59"/>
        <v>94.444444444444443</v>
      </c>
      <c r="T404" s="32" t="s">
        <v>15</v>
      </c>
      <c r="U404" s="84">
        <f>0.8*N404+0.2*(P404+S404*0.9)</f>
        <v>49.493454092801642</v>
      </c>
    </row>
    <row r="405" spans="1:21" ht="15" customHeight="1" x14ac:dyDescent="0.15">
      <c r="A405" s="32" t="s">
        <v>1071</v>
      </c>
      <c r="B405" s="33"/>
      <c r="C405" s="32">
        <v>21816065</v>
      </c>
      <c r="D405" s="32" t="s">
        <v>1091</v>
      </c>
      <c r="E405" s="32" t="s">
        <v>169</v>
      </c>
      <c r="F405" s="32" t="s">
        <v>1075</v>
      </c>
      <c r="G405" s="32" t="s">
        <v>11</v>
      </c>
      <c r="H405" s="34"/>
      <c r="I405" s="34"/>
      <c r="J405" s="32" t="s">
        <v>12</v>
      </c>
      <c r="K405" s="32" t="s">
        <v>1212</v>
      </c>
      <c r="L405" s="32"/>
      <c r="M405" s="34">
        <v>3.2120000000000002</v>
      </c>
      <c r="N405" s="80">
        <f>M405/$M$379*100</f>
        <v>6.8935914495428605</v>
      </c>
      <c r="O405" s="35" t="s">
        <v>1092</v>
      </c>
      <c r="P405" s="32"/>
      <c r="Q405" s="35" t="s">
        <v>1093</v>
      </c>
      <c r="R405" s="32">
        <v>80</v>
      </c>
      <c r="S405" s="34">
        <f t="shared" si="59"/>
        <v>88.888888888888886</v>
      </c>
      <c r="T405" s="32" t="s">
        <v>13</v>
      </c>
      <c r="U405" s="84">
        <f>0.8*N405+0.2*(P405+S405*0.9)</f>
        <v>21.514873159634288</v>
      </c>
    </row>
    <row r="406" spans="1:21" ht="15" customHeight="1" x14ac:dyDescent="0.15">
      <c r="A406" s="32" t="s">
        <v>1071</v>
      </c>
      <c r="B406" s="33"/>
      <c r="C406" s="32">
        <v>21916064</v>
      </c>
      <c r="D406" s="32" t="s">
        <v>1094</v>
      </c>
      <c r="E406" s="32" t="s">
        <v>289</v>
      </c>
      <c r="F406" s="32" t="s">
        <v>1075</v>
      </c>
      <c r="G406" s="32" t="s">
        <v>11</v>
      </c>
      <c r="H406" s="34">
        <v>90</v>
      </c>
      <c r="I406" s="34">
        <v>100</v>
      </c>
      <c r="J406" s="32" t="s">
        <v>202</v>
      </c>
      <c r="K406" s="32"/>
      <c r="L406" s="32"/>
      <c r="M406" s="34"/>
      <c r="N406" s="34"/>
      <c r="O406" s="35" t="s">
        <v>1095</v>
      </c>
      <c r="P406" s="32"/>
      <c r="Q406" s="35" t="s">
        <v>1096</v>
      </c>
      <c r="R406" s="32">
        <v>80</v>
      </c>
      <c r="S406" s="34">
        <f t="shared" si="59"/>
        <v>88.888888888888886</v>
      </c>
      <c r="T406" s="32" t="s">
        <v>15</v>
      </c>
      <c r="U406" s="84">
        <f>0.7*I406+0.15*N406+0.15*(P406+S406*0.9)</f>
        <v>82</v>
      </c>
    </row>
    <row r="407" spans="1:21" ht="15" customHeight="1" x14ac:dyDescent="0.15">
      <c r="A407" s="32" t="s">
        <v>1071</v>
      </c>
      <c r="B407" s="33"/>
      <c r="C407" s="32">
        <v>21916065</v>
      </c>
      <c r="D407" s="32" t="s">
        <v>1097</v>
      </c>
      <c r="E407" s="32" t="s">
        <v>289</v>
      </c>
      <c r="F407" s="32" t="s">
        <v>1075</v>
      </c>
      <c r="G407" s="32" t="s">
        <v>11</v>
      </c>
      <c r="H407" s="34">
        <v>87.94</v>
      </c>
      <c r="I407" s="34">
        <v>97.711111111111109</v>
      </c>
      <c r="J407" s="32" t="s">
        <v>202</v>
      </c>
      <c r="K407" s="32"/>
      <c r="L407" s="32"/>
      <c r="M407" s="34"/>
      <c r="N407" s="34"/>
      <c r="O407" s="35" t="s">
        <v>1098</v>
      </c>
      <c r="P407" s="32">
        <v>7</v>
      </c>
      <c r="Q407" s="35" t="s">
        <v>1099</v>
      </c>
      <c r="R407" s="32">
        <v>80</v>
      </c>
      <c r="S407" s="34">
        <f t="shared" si="59"/>
        <v>88.888888888888886</v>
      </c>
      <c r="T407" s="32" t="s">
        <v>1218</v>
      </c>
      <c r="U407" s="84">
        <f>0.7*I407+0.15*N407+0.15*(P407+S407*0.9)</f>
        <v>81.447777777777773</v>
      </c>
    </row>
    <row r="408" spans="1:21" ht="15" customHeight="1" x14ac:dyDescent="0.15">
      <c r="A408" s="32" t="s">
        <v>1071</v>
      </c>
      <c r="B408" s="33"/>
      <c r="C408" s="32">
        <v>21916067</v>
      </c>
      <c r="D408" s="32" t="s">
        <v>1100</v>
      </c>
      <c r="E408" s="32" t="s">
        <v>289</v>
      </c>
      <c r="F408" s="32" t="s">
        <v>1075</v>
      </c>
      <c r="G408" s="32" t="s">
        <v>11</v>
      </c>
      <c r="H408" s="34">
        <v>89.22</v>
      </c>
      <c r="I408" s="34">
        <v>99.133333333333326</v>
      </c>
      <c r="J408" s="32" t="s">
        <v>202</v>
      </c>
      <c r="K408" s="32"/>
      <c r="L408" s="32"/>
      <c r="M408" s="34"/>
      <c r="N408" s="34"/>
      <c r="O408" s="35" t="s">
        <v>1101</v>
      </c>
      <c r="P408" s="32"/>
      <c r="Q408" s="35" t="s">
        <v>1102</v>
      </c>
      <c r="R408" s="32">
        <v>70</v>
      </c>
      <c r="S408" s="34">
        <f t="shared" si="59"/>
        <v>77.777777777777786</v>
      </c>
      <c r="T408" s="32" t="s">
        <v>13</v>
      </c>
      <c r="U408" s="84">
        <f>0.7*I408+0.15*N408+0.15*(P408+S408*0.9)</f>
        <v>79.893333333333317</v>
      </c>
    </row>
    <row r="409" spans="1:21" ht="15" customHeight="1" x14ac:dyDescent="0.15">
      <c r="A409" s="32" t="s">
        <v>1071</v>
      </c>
      <c r="B409" s="33"/>
      <c r="C409" s="32">
        <v>21916066</v>
      </c>
      <c r="D409" s="32" t="s">
        <v>1103</v>
      </c>
      <c r="E409" s="32" t="s">
        <v>289</v>
      </c>
      <c r="F409" s="32" t="s">
        <v>1075</v>
      </c>
      <c r="G409" s="32" t="s">
        <v>11</v>
      </c>
      <c r="H409" s="34">
        <v>86.25</v>
      </c>
      <c r="I409" s="34">
        <v>95.833333333333343</v>
      </c>
      <c r="J409" s="32" t="s">
        <v>202</v>
      </c>
      <c r="K409" s="32"/>
      <c r="L409" s="32"/>
      <c r="M409" s="34"/>
      <c r="N409" s="34"/>
      <c r="O409" s="35" t="s">
        <v>1104</v>
      </c>
      <c r="P409" s="32">
        <v>2</v>
      </c>
      <c r="Q409" s="35"/>
      <c r="R409" s="32">
        <v>70</v>
      </c>
      <c r="S409" s="34">
        <f t="shared" si="59"/>
        <v>77.777777777777786</v>
      </c>
      <c r="T409" s="32"/>
      <c r="U409" s="84">
        <f>0.7*I409+0.15*N409+0.15*(P409+S409*0.9)</f>
        <v>77.88333333333334</v>
      </c>
    </row>
    <row r="410" spans="1:21" ht="15" customHeight="1" x14ac:dyDescent="0.15">
      <c r="A410" s="32" t="s">
        <v>1071</v>
      </c>
      <c r="B410" s="33"/>
      <c r="C410" s="32">
        <v>21916063</v>
      </c>
      <c r="D410" s="32" t="s">
        <v>1105</v>
      </c>
      <c r="E410" s="32" t="s">
        <v>289</v>
      </c>
      <c r="F410" s="32" t="s">
        <v>176</v>
      </c>
      <c r="G410" s="32" t="s">
        <v>11</v>
      </c>
      <c r="H410" s="34">
        <v>85.7</v>
      </c>
      <c r="I410" s="34">
        <v>95.222222222222229</v>
      </c>
      <c r="J410" s="32" t="s">
        <v>202</v>
      </c>
      <c r="K410" s="32"/>
      <c r="L410" s="32"/>
      <c r="M410" s="34"/>
      <c r="N410" s="34"/>
      <c r="O410" s="35" t="s">
        <v>1106</v>
      </c>
      <c r="P410" s="32">
        <v>3</v>
      </c>
      <c r="Q410" s="35" t="s">
        <v>1107</v>
      </c>
      <c r="R410" s="32">
        <v>70</v>
      </c>
      <c r="S410" s="34">
        <f t="shared" si="59"/>
        <v>77.777777777777786</v>
      </c>
      <c r="T410" s="32"/>
      <c r="U410" s="84">
        <f>0.7*I410+0.15*N410+0.15*(P410+S410*0.9)</f>
        <v>77.605555555555554</v>
      </c>
    </row>
    <row r="411" spans="1:21" ht="15" customHeight="1" x14ac:dyDescent="0.15">
      <c r="A411" s="32" t="s">
        <v>1071</v>
      </c>
      <c r="B411" s="33" t="s">
        <v>1163</v>
      </c>
      <c r="C411" s="32">
        <v>21816158</v>
      </c>
      <c r="D411" s="32" t="s">
        <v>1108</v>
      </c>
      <c r="E411" s="32" t="s">
        <v>596</v>
      </c>
      <c r="F411" s="32" t="s">
        <v>176</v>
      </c>
      <c r="G411" s="32" t="s">
        <v>11</v>
      </c>
      <c r="H411" s="34"/>
      <c r="I411" s="34"/>
      <c r="J411" s="32" t="s">
        <v>12</v>
      </c>
      <c r="K411" s="32" t="s">
        <v>1213</v>
      </c>
      <c r="L411" s="32"/>
      <c r="M411" s="34">
        <v>17.54</v>
      </c>
      <c r="N411" s="80">
        <f>M411/$M$99*100</f>
        <v>54.744069912609241</v>
      </c>
      <c r="O411" s="35" t="s">
        <v>1109</v>
      </c>
      <c r="P411" s="32"/>
      <c r="Q411" s="35" t="s">
        <v>1110</v>
      </c>
      <c r="R411" s="32">
        <v>89</v>
      </c>
      <c r="S411" s="34">
        <f t="shared" si="59"/>
        <v>98.888888888888886</v>
      </c>
      <c r="T411" s="32" t="s">
        <v>15</v>
      </c>
      <c r="U411" s="84">
        <f t="shared" ref="U411:U417" si="60">0.6*N411+0.4*(P411+S411*0.9)</f>
        <v>68.446441947565546</v>
      </c>
    </row>
    <row r="412" spans="1:21" ht="15" customHeight="1" x14ac:dyDescent="0.15">
      <c r="A412" s="32" t="s">
        <v>1071</v>
      </c>
      <c r="B412" s="33"/>
      <c r="C412" s="32">
        <v>21816155</v>
      </c>
      <c r="D412" s="32" t="s">
        <v>1111</v>
      </c>
      <c r="E412" s="32" t="s">
        <v>596</v>
      </c>
      <c r="F412" s="32" t="s">
        <v>1075</v>
      </c>
      <c r="G412" s="32" t="s">
        <v>11</v>
      </c>
      <c r="H412" s="34"/>
      <c r="I412" s="34"/>
      <c r="J412" s="32" t="s">
        <v>12</v>
      </c>
      <c r="K412" s="32" t="s">
        <v>1214</v>
      </c>
      <c r="L412" s="32"/>
      <c r="M412" s="34">
        <v>4.5759999999999996</v>
      </c>
      <c r="N412" s="80">
        <f>M412/$M$99*100</f>
        <v>14.282147315855182</v>
      </c>
      <c r="O412" s="35" t="s">
        <v>1112</v>
      </c>
      <c r="P412" s="32"/>
      <c r="Q412" s="35" t="s">
        <v>1113</v>
      </c>
      <c r="R412" s="32">
        <v>80</v>
      </c>
      <c r="S412" s="34">
        <f t="shared" si="59"/>
        <v>88.888888888888886</v>
      </c>
      <c r="T412" s="32" t="s">
        <v>13</v>
      </c>
      <c r="U412" s="84">
        <f t="shared" si="60"/>
        <v>40.569288389513105</v>
      </c>
    </row>
    <row r="413" spans="1:21" ht="15" customHeight="1" x14ac:dyDescent="0.15">
      <c r="A413" s="32" t="s">
        <v>1071</v>
      </c>
      <c r="B413" s="33"/>
      <c r="C413" s="32">
        <v>21816164</v>
      </c>
      <c r="D413" s="32" t="s">
        <v>1114</v>
      </c>
      <c r="E413" s="32" t="s">
        <v>596</v>
      </c>
      <c r="F413" s="32" t="s">
        <v>1075</v>
      </c>
      <c r="G413" s="32" t="s">
        <v>11</v>
      </c>
      <c r="H413" s="34"/>
      <c r="I413" s="34"/>
      <c r="J413" s="32" t="s">
        <v>12</v>
      </c>
      <c r="K413" s="32" t="s">
        <v>1215</v>
      </c>
      <c r="L413" s="32"/>
      <c r="M413" s="34">
        <v>3</v>
      </c>
      <c r="N413" s="80">
        <f>M413/$M$99*100</f>
        <v>9.3632958801498134</v>
      </c>
      <c r="O413" s="35"/>
      <c r="P413" s="32"/>
      <c r="Q413" s="35"/>
      <c r="R413" s="32">
        <v>79</v>
      </c>
      <c r="S413" s="34">
        <f t="shared" si="59"/>
        <v>87.777777777777771</v>
      </c>
      <c r="T413" s="32" t="s">
        <v>13</v>
      </c>
      <c r="U413" s="84">
        <f t="shared" si="60"/>
        <v>37.217977528089889</v>
      </c>
    </row>
    <row r="414" spans="1:21" ht="15" customHeight="1" x14ac:dyDescent="0.15">
      <c r="A414" s="32" t="s">
        <v>1071</v>
      </c>
      <c r="B414" s="33"/>
      <c r="C414" s="32">
        <v>21816162</v>
      </c>
      <c r="D414" s="32" t="s">
        <v>1115</v>
      </c>
      <c r="E414" s="32" t="s">
        <v>596</v>
      </c>
      <c r="F414" s="32" t="s">
        <v>1075</v>
      </c>
      <c r="G414" s="32" t="s">
        <v>11</v>
      </c>
      <c r="H414" s="34"/>
      <c r="I414" s="34"/>
      <c r="J414" s="32" t="s">
        <v>12</v>
      </c>
      <c r="K414" s="32"/>
      <c r="L414" s="32"/>
      <c r="M414" s="34"/>
      <c r="N414" s="34"/>
      <c r="O414" s="35"/>
      <c r="P414" s="32"/>
      <c r="Q414" s="35" t="s">
        <v>1116</v>
      </c>
      <c r="R414" s="32">
        <v>80</v>
      </c>
      <c r="S414" s="34">
        <f t="shared" si="59"/>
        <v>88.888888888888886</v>
      </c>
      <c r="T414" s="32"/>
      <c r="U414" s="84">
        <f t="shared" si="60"/>
        <v>32</v>
      </c>
    </row>
    <row r="415" spans="1:21" ht="15" customHeight="1" x14ac:dyDescent="0.15">
      <c r="A415" s="32" t="s">
        <v>1071</v>
      </c>
      <c r="B415" s="33"/>
      <c r="C415" s="32">
        <v>21816160</v>
      </c>
      <c r="D415" s="32" t="s">
        <v>1117</v>
      </c>
      <c r="E415" s="32" t="s">
        <v>596</v>
      </c>
      <c r="F415" s="32" t="s">
        <v>1075</v>
      </c>
      <c r="G415" s="32" t="s">
        <v>11</v>
      </c>
      <c r="H415" s="34"/>
      <c r="I415" s="34"/>
      <c r="J415" s="32" t="s">
        <v>12</v>
      </c>
      <c r="K415" s="32"/>
      <c r="L415" s="32"/>
      <c r="M415" s="34"/>
      <c r="N415" s="34"/>
      <c r="O415" s="35" t="s">
        <v>410</v>
      </c>
      <c r="P415" s="32">
        <v>8</v>
      </c>
      <c r="Q415" s="35" t="s">
        <v>1223</v>
      </c>
      <c r="R415" s="32">
        <v>70</v>
      </c>
      <c r="S415" s="34">
        <f t="shared" si="59"/>
        <v>77.777777777777786</v>
      </c>
      <c r="T415" s="32" t="s">
        <v>1045</v>
      </c>
      <c r="U415" s="84">
        <f t="shared" si="60"/>
        <v>31.200000000000006</v>
      </c>
    </row>
    <row r="416" spans="1:21" ht="15" customHeight="1" x14ac:dyDescent="0.15">
      <c r="A416" s="32" t="s">
        <v>1071</v>
      </c>
      <c r="B416" s="33"/>
      <c r="C416" s="32">
        <v>21816157</v>
      </c>
      <c r="D416" s="32" t="s">
        <v>1118</v>
      </c>
      <c r="E416" s="32" t="s">
        <v>596</v>
      </c>
      <c r="F416" s="32" t="s">
        <v>1075</v>
      </c>
      <c r="G416" s="32" t="s">
        <v>11</v>
      </c>
      <c r="H416" s="34"/>
      <c r="I416" s="34"/>
      <c r="J416" s="32" t="s">
        <v>12</v>
      </c>
      <c r="K416" s="32"/>
      <c r="L416" s="32"/>
      <c r="M416" s="34"/>
      <c r="N416" s="34"/>
      <c r="O416" s="35"/>
      <c r="P416" s="32"/>
      <c r="Q416" s="35" t="s">
        <v>1119</v>
      </c>
      <c r="R416" s="32">
        <v>70</v>
      </c>
      <c r="S416" s="34">
        <f t="shared" si="59"/>
        <v>77.777777777777786</v>
      </c>
      <c r="T416" s="32"/>
      <c r="U416" s="84">
        <f t="shared" si="60"/>
        <v>28.000000000000007</v>
      </c>
    </row>
    <row r="417" spans="1:21" ht="15" customHeight="1" x14ac:dyDescent="0.15">
      <c r="A417" s="32" t="s">
        <v>1071</v>
      </c>
      <c r="B417" s="33"/>
      <c r="C417" s="32">
        <v>21816163</v>
      </c>
      <c r="D417" s="32" t="s">
        <v>1120</v>
      </c>
      <c r="E417" s="32" t="s">
        <v>596</v>
      </c>
      <c r="F417" s="32" t="s">
        <v>1075</v>
      </c>
      <c r="G417" s="32" t="s">
        <v>11</v>
      </c>
      <c r="H417" s="34"/>
      <c r="I417" s="34"/>
      <c r="J417" s="32" t="s">
        <v>12</v>
      </c>
      <c r="K417" s="32"/>
      <c r="L417" s="32"/>
      <c r="M417" s="34"/>
      <c r="N417" s="34"/>
      <c r="O417" s="35" t="s">
        <v>1121</v>
      </c>
      <c r="P417" s="32"/>
      <c r="Q417" s="35" t="s">
        <v>1122</v>
      </c>
      <c r="R417" s="32">
        <v>70</v>
      </c>
      <c r="S417" s="34">
        <f t="shared" si="59"/>
        <v>77.777777777777786</v>
      </c>
      <c r="T417" s="32"/>
      <c r="U417" s="84">
        <f t="shared" si="60"/>
        <v>28.000000000000007</v>
      </c>
    </row>
    <row r="418" spans="1:21" ht="15" customHeight="1" x14ac:dyDescent="0.15">
      <c r="A418" s="32" t="s">
        <v>1071</v>
      </c>
      <c r="B418" s="33"/>
      <c r="C418" s="32">
        <v>21916147</v>
      </c>
      <c r="D418" s="32" t="s">
        <v>1123</v>
      </c>
      <c r="E418" s="32" t="s">
        <v>335</v>
      </c>
      <c r="F418" s="32" t="s">
        <v>1075</v>
      </c>
      <c r="G418" s="32" t="s">
        <v>11</v>
      </c>
      <c r="H418" s="34">
        <v>84.57</v>
      </c>
      <c r="I418" s="34">
        <f t="shared" ref="I418:I427" si="61">H418/$H$421*100</f>
        <v>96.233500227583065</v>
      </c>
      <c r="J418" s="32" t="s">
        <v>202</v>
      </c>
      <c r="K418" s="32"/>
      <c r="L418" s="32"/>
      <c r="M418" s="34"/>
      <c r="N418" s="34"/>
      <c r="O418" s="35" t="s">
        <v>1124</v>
      </c>
      <c r="P418" s="32">
        <v>9</v>
      </c>
      <c r="Q418" s="35" t="s">
        <v>1125</v>
      </c>
      <c r="R418" s="32">
        <v>89</v>
      </c>
      <c r="S418" s="34">
        <f t="shared" si="59"/>
        <v>98.888888888888886</v>
      </c>
      <c r="T418" s="32" t="s">
        <v>21</v>
      </c>
      <c r="U418" s="84">
        <f t="shared" ref="U418:U427" si="62">0.7*I418+0.05*N418+0.25*(P418+S418*0.9)</f>
        <v>91.863450159308144</v>
      </c>
    </row>
    <row r="419" spans="1:21" ht="15" customHeight="1" x14ac:dyDescent="0.15">
      <c r="A419" s="32" t="s">
        <v>1071</v>
      </c>
      <c r="B419" s="33"/>
      <c r="C419" s="32">
        <v>21916146</v>
      </c>
      <c r="D419" s="32" t="s">
        <v>1126</v>
      </c>
      <c r="E419" s="32" t="s">
        <v>335</v>
      </c>
      <c r="F419" s="32" t="s">
        <v>1075</v>
      </c>
      <c r="G419" s="32" t="s">
        <v>11</v>
      </c>
      <c r="H419" s="34">
        <v>87.4</v>
      </c>
      <c r="I419" s="34">
        <f t="shared" si="61"/>
        <v>99.453800637232604</v>
      </c>
      <c r="J419" s="32" t="s">
        <v>202</v>
      </c>
      <c r="K419" s="32"/>
      <c r="L419" s="32"/>
      <c r="M419" s="34"/>
      <c r="N419" s="34"/>
      <c r="O419" s="35" t="s">
        <v>1127</v>
      </c>
      <c r="P419" s="32"/>
      <c r="Q419" s="35" t="s">
        <v>1128</v>
      </c>
      <c r="R419" s="32">
        <v>89</v>
      </c>
      <c r="S419" s="34">
        <f t="shared" si="59"/>
        <v>98.888888888888886</v>
      </c>
      <c r="T419" s="32" t="s">
        <v>15</v>
      </c>
      <c r="U419" s="84">
        <f t="shared" si="62"/>
        <v>91.867660446062814</v>
      </c>
    </row>
    <row r="420" spans="1:21" ht="15" customHeight="1" x14ac:dyDescent="0.15">
      <c r="A420" s="32" t="s">
        <v>1071</v>
      </c>
      <c r="B420" s="33"/>
      <c r="C420" s="32">
        <v>21916149</v>
      </c>
      <c r="D420" s="32" t="s">
        <v>1129</v>
      </c>
      <c r="E420" s="32" t="s">
        <v>335</v>
      </c>
      <c r="F420" s="32" t="s">
        <v>1075</v>
      </c>
      <c r="G420" s="32" t="s">
        <v>11</v>
      </c>
      <c r="H420" s="34">
        <v>86.31</v>
      </c>
      <c r="I420" s="34">
        <f t="shared" si="61"/>
        <v>98.213472917614936</v>
      </c>
      <c r="J420" s="32" t="s">
        <v>202</v>
      </c>
      <c r="K420" s="32"/>
      <c r="L420" s="32"/>
      <c r="M420" s="34"/>
      <c r="N420" s="34"/>
      <c r="O420" s="35" t="s">
        <v>1130</v>
      </c>
      <c r="P420" s="32">
        <v>6</v>
      </c>
      <c r="Q420" s="35"/>
      <c r="R420" s="32">
        <v>86</v>
      </c>
      <c r="S420" s="34">
        <f t="shared" si="59"/>
        <v>95.555555555555557</v>
      </c>
      <c r="T420" s="32" t="s">
        <v>1218</v>
      </c>
      <c r="U420" s="84">
        <f t="shared" si="62"/>
        <v>91.749431042330457</v>
      </c>
    </row>
    <row r="421" spans="1:21" ht="15" customHeight="1" x14ac:dyDescent="0.15">
      <c r="A421" s="32" t="s">
        <v>1071</v>
      </c>
      <c r="B421" s="33"/>
      <c r="C421" s="32">
        <v>21916145</v>
      </c>
      <c r="D421" s="32" t="s">
        <v>1131</v>
      </c>
      <c r="E421" s="32" t="s">
        <v>335</v>
      </c>
      <c r="F421" s="32" t="s">
        <v>1075</v>
      </c>
      <c r="G421" s="32" t="s">
        <v>11</v>
      </c>
      <c r="H421" s="34">
        <v>87.88</v>
      </c>
      <c r="I421" s="34">
        <f t="shared" si="61"/>
        <v>100</v>
      </c>
      <c r="J421" s="32" t="s">
        <v>202</v>
      </c>
      <c r="K421" s="32"/>
      <c r="L421" s="32"/>
      <c r="M421" s="34"/>
      <c r="N421" s="34"/>
      <c r="O421" s="35" t="s">
        <v>1132</v>
      </c>
      <c r="P421" s="32">
        <v>4</v>
      </c>
      <c r="Q421" s="35" t="s">
        <v>1133</v>
      </c>
      <c r="R421" s="32">
        <v>80</v>
      </c>
      <c r="S421" s="34">
        <f t="shared" si="59"/>
        <v>88.888888888888886</v>
      </c>
      <c r="T421" s="32" t="s">
        <v>13</v>
      </c>
      <c r="U421" s="84">
        <f t="shared" si="62"/>
        <v>91</v>
      </c>
    </row>
    <row r="422" spans="1:21" ht="15" customHeight="1" x14ac:dyDescent="0.15">
      <c r="A422" s="32" t="s">
        <v>1071</v>
      </c>
      <c r="B422" s="33"/>
      <c r="C422" s="32">
        <v>21916126</v>
      </c>
      <c r="D422" s="32" t="s">
        <v>1134</v>
      </c>
      <c r="E422" s="32" t="s">
        <v>335</v>
      </c>
      <c r="F422" s="32" t="s">
        <v>1075</v>
      </c>
      <c r="G422" s="32" t="s">
        <v>11</v>
      </c>
      <c r="H422" s="34">
        <v>87.81</v>
      </c>
      <c r="I422" s="34">
        <f t="shared" si="61"/>
        <v>99.920345926263096</v>
      </c>
      <c r="J422" s="32" t="s">
        <v>202</v>
      </c>
      <c r="K422" s="32"/>
      <c r="L422" s="32"/>
      <c r="M422" s="34"/>
      <c r="N422" s="34"/>
      <c r="O422" s="35" t="s">
        <v>1135</v>
      </c>
      <c r="P422" s="32"/>
      <c r="Q422" s="35" t="s">
        <v>1136</v>
      </c>
      <c r="R422" s="32">
        <v>80</v>
      </c>
      <c r="S422" s="34">
        <f t="shared" si="59"/>
        <v>88.888888888888886</v>
      </c>
      <c r="T422" s="32" t="s">
        <v>13</v>
      </c>
      <c r="U422" s="84">
        <f t="shared" si="62"/>
        <v>89.944242148384163</v>
      </c>
    </row>
    <row r="423" spans="1:21" ht="15" customHeight="1" x14ac:dyDescent="0.15">
      <c r="A423" s="32" t="s">
        <v>1071</v>
      </c>
      <c r="B423" s="33"/>
      <c r="C423" s="32">
        <v>21916132</v>
      </c>
      <c r="D423" s="32" t="s">
        <v>1137</v>
      </c>
      <c r="E423" s="32" t="s">
        <v>335</v>
      </c>
      <c r="F423" s="32" t="s">
        <v>1075</v>
      </c>
      <c r="G423" s="32" t="s">
        <v>11</v>
      </c>
      <c r="H423" s="34">
        <v>87.7</v>
      </c>
      <c r="I423" s="34">
        <f t="shared" si="61"/>
        <v>99.79517523896223</v>
      </c>
      <c r="J423" s="32" t="s">
        <v>202</v>
      </c>
      <c r="K423" s="32"/>
      <c r="L423" s="32"/>
      <c r="M423" s="34"/>
      <c r="N423" s="34"/>
      <c r="O423" s="35" t="s">
        <v>1138</v>
      </c>
      <c r="P423" s="32"/>
      <c r="Q423" s="35"/>
      <c r="R423" s="32">
        <v>70</v>
      </c>
      <c r="S423" s="34">
        <f t="shared" si="59"/>
        <v>77.777777777777786</v>
      </c>
      <c r="T423" s="32"/>
      <c r="U423" s="84">
        <f t="shared" si="62"/>
        <v>87.356622667273555</v>
      </c>
    </row>
    <row r="424" spans="1:21" ht="15" customHeight="1" x14ac:dyDescent="0.15">
      <c r="A424" s="32" t="s">
        <v>1071</v>
      </c>
      <c r="B424" s="33"/>
      <c r="C424" s="32">
        <v>21916148</v>
      </c>
      <c r="D424" s="32" t="s">
        <v>1139</v>
      </c>
      <c r="E424" s="32" t="s">
        <v>335</v>
      </c>
      <c r="F424" s="32" t="s">
        <v>1075</v>
      </c>
      <c r="G424" s="32" t="s">
        <v>11</v>
      </c>
      <c r="H424" s="34">
        <v>85.63</v>
      </c>
      <c r="I424" s="34">
        <f t="shared" si="61"/>
        <v>97.439690487027761</v>
      </c>
      <c r="J424" s="32" t="s">
        <v>202</v>
      </c>
      <c r="K424" s="32"/>
      <c r="L424" s="32"/>
      <c r="M424" s="34"/>
      <c r="N424" s="34"/>
      <c r="O424" s="35" t="s">
        <v>1140</v>
      </c>
      <c r="P424" s="32">
        <v>5</v>
      </c>
      <c r="Q424" s="35" t="s">
        <v>1141</v>
      </c>
      <c r="R424" s="32">
        <v>70</v>
      </c>
      <c r="S424" s="34">
        <f t="shared" si="59"/>
        <v>77.777777777777786</v>
      </c>
      <c r="T424" s="32"/>
      <c r="U424" s="84">
        <f t="shared" si="62"/>
        <v>86.957783340919434</v>
      </c>
    </row>
    <row r="425" spans="1:21" ht="15" customHeight="1" x14ac:dyDescent="0.15">
      <c r="A425" s="32" t="s">
        <v>1071</v>
      </c>
      <c r="B425" s="33"/>
      <c r="C425" s="32">
        <v>21916118</v>
      </c>
      <c r="D425" s="32" t="s">
        <v>1142</v>
      </c>
      <c r="E425" s="32" t="s">
        <v>335</v>
      </c>
      <c r="F425" s="32" t="s">
        <v>1075</v>
      </c>
      <c r="G425" s="32" t="s">
        <v>11</v>
      </c>
      <c r="H425" s="34">
        <v>84.44</v>
      </c>
      <c r="I425" s="34">
        <f t="shared" si="61"/>
        <v>96.085571233500232</v>
      </c>
      <c r="J425" s="32" t="s">
        <v>202</v>
      </c>
      <c r="K425" s="32"/>
      <c r="L425" s="32"/>
      <c r="M425" s="34"/>
      <c r="N425" s="34"/>
      <c r="O425" s="35" t="s">
        <v>1143</v>
      </c>
      <c r="P425" s="32">
        <v>3</v>
      </c>
      <c r="Q425" s="35" t="s">
        <v>1144</v>
      </c>
      <c r="R425" s="32">
        <v>70</v>
      </c>
      <c r="S425" s="34">
        <f t="shared" si="59"/>
        <v>77.777777777777786</v>
      </c>
      <c r="T425" s="32"/>
      <c r="U425" s="84">
        <f t="shared" si="62"/>
        <v>85.509899863450158</v>
      </c>
    </row>
    <row r="426" spans="1:21" ht="15" customHeight="1" x14ac:dyDescent="0.15">
      <c r="A426" s="32" t="s">
        <v>1071</v>
      </c>
      <c r="B426" s="33"/>
      <c r="C426" s="32">
        <v>21916125</v>
      </c>
      <c r="D426" s="32" t="s">
        <v>1145</v>
      </c>
      <c r="E426" s="32" t="s">
        <v>335</v>
      </c>
      <c r="F426" s="32" t="s">
        <v>1075</v>
      </c>
      <c r="G426" s="32" t="s">
        <v>11</v>
      </c>
      <c r="H426" s="34">
        <v>84.43</v>
      </c>
      <c r="I426" s="34">
        <f t="shared" si="61"/>
        <v>96.074192080109256</v>
      </c>
      <c r="J426" s="32" t="s">
        <v>202</v>
      </c>
      <c r="K426" s="32"/>
      <c r="L426" s="32"/>
      <c r="M426" s="34"/>
      <c r="N426" s="34"/>
      <c r="O426" s="35" t="s">
        <v>1146</v>
      </c>
      <c r="P426" s="32"/>
      <c r="Q426" s="35" t="s">
        <v>1147</v>
      </c>
      <c r="R426" s="32">
        <v>70</v>
      </c>
      <c r="S426" s="34">
        <f t="shared" si="59"/>
        <v>77.777777777777786</v>
      </c>
      <c r="T426" s="32"/>
      <c r="U426" s="84">
        <f t="shared" si="62"/>
        <v>84.751934456076469</v>
      </c>
    </row>
    <row r="427" spans="1:21" ht="15" customHeight="1" x14ac:dyDescent="0.15">
      <c r="A427" s="32" t="s">
        <v>1071</v>
      </c>
      <c r="B427" s="33"/>
      <c r="C427" s="32">
        <v>21916155</v>
      </c>
      <c r="D427" s="32" t="s">
        <v>1148</v>
      </c>
      <c r="E427" s="32" t="s">
        <v>335</v>
      </c>
      <c r="F427" s="32" t="s">
        <v>30</v>
      </c>
      <c r="G427" s="32" t="s">
        <v>11</v>
      </c>
      <c r="H427" s="34">
        <v>82.25</v>
      </c>
      <c r="I427" s="34">
        <f t="shared" si="61"/>
        <v>93.593536640873921</v>
      </c>
      <c r="J427" s="32" t="s">
        <v>202</v>
      </c>
      <c r="K427" s="32"/>
      <c r="L427" s="32"/>
      <c r="M427" s="34"/>
      <c r="N427" s="34"/>
      <c r="O427" s="35" t="s">
        <v>1149</v>
      </c>
      <c r="P427" s="32">
        <v>6</v>
      </c>
      <c r="Q427" s="35"/>
      <c r="R427" s="32">
        <v>70</v>
      </c>
      <c r="S427" s="34">
        <f t="shared" si="59"/>
        <v>77.777777777777786</v>
      </c>
      <c r="T427" s="32"/>
      <c r="U427" s="84">
        <f t="shared" si="62"/>
        <v>84.515475648611741</v>
      </c>
    </row>
  </sheetData>
  <autoFilter ref="A1:U427"/>
  <sortState ref="A174:V183">
    <sortCondition descending="1" ref="S2:S183"/>
  </sortState>
  <phoneticPr fontId="6" type="noConversion"/>
  <conditionalFormatting sqref="C1:C119 C121:C1048576">
    <cfRule type="duplicateValues" dxfId="1" priority="2"/>
  </conditionalFormatting>
  <conditionalFormatting sqref="C120">
    <cfRule type="duplicateValues" dxfId="0" priority="1"/>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业绩汇总表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橘子</dc:creator>
  <cp:lastModifiedBy>user</cp:lastModifiedBy>
  <dcterms:created xsi:type="dcterms:W3CDTF">2019-10-14T08:00:00Z</dcterms:created>
  <dcterms:modified xsi:type="dcterms:W3CDTF">2020-11-05T04:41:51Z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